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MPA_ProjektStav\Projekty\Projekty_2023\MPA_2305_ZUBARI_CUJKOVOVA\04-PD\05_DPS\_EXPEDICE\NEUPRAVITELNE\PROJEKT\F_ROZPOCTY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TI" sheetId="3" r:id="rId3"/>
    <sheet name="03 - Elektroinstalace" sheetId="4" r:id="rId4"/>
    <sheet name="04 - Slaboproud" sheetId="5" r:id="rId5"/>
    <sheet name="05 - Vzduchotechnika" sheetId="6" r:id="rId6"/>
    <sheet name="06 - VRN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Stavební část'!$C$99:$K$741</definedName>
    <definedName name="_xlnm.Print_Area" localSheetId="1">'01 - Stavební část'!$C$4:$J$39,'01 - Stavební část'!$C$45:$J$81,'01 - Stavební část'!$C$87:$K$741</definedName>
    <definedName name="_xlnm.Print_Titles" localSheetId="1">'01 - Stavební část'!$99:$99</definedName>
    <definedName name="_xlnm._FilterDatabase" localSheetId="2" hidden="1">'02 - ZTI'!$C$93:$K$478</definedName>
    <definedName name="_xlnm.Print_Area" localSheetId="2">'02 - ZTI'!$C$4:$J$39,'02 - ZTI'!$C$45:$J$75,'02 - ZTI'!$C$81:$K$478</definedName>
    <definedName name="_xlnm.Print_Titles" localSheetId="2">'02 - ZTI'!$93:$93</definedName>
    <definedName name="_xlnm._FilterDatabase" localSheetId="3" hidden="1">'03 - Elektroinstalace'!$C$80:$K$85</definedName>
    <definedName name="_xlnm.Print_Area" localSheetId="3">'03 - Elektroinstalace'!$C$4:$J$39,'03 - Elektroinstalace'!$C$45:$J$62,'03 - Elektroinstalace'!$C$68:$K$85</definedName>
    <definedName name="_xlnm.Print_Titles" localSheetId="3">'03 - Elektroinstalace'!$80:$80</definedName>
    <definedName name="_xlnm._FilterDatabase" localSheetId="4" hidden="1">'04 - Slaboproud'!$C$80:$K$85</definedName>
    <definedName name="_xlnm.Print_Area" localSheetId="4">'04 - Slaboproud'!$C$4:$J$39,'04 - Slaboproud'!$C$45:$J$62,'04 - Slaboproud'!$C$68:$K$85</definedName>
    <definedName name="_xlnm.Print_Titles" localSheetId="4">'04 - Slaboproud'!$80:$80</definedName>
    <definedName name="_xlnm._FilterDatabase" localSheetId="5" hidden="1">'05 - Vzduchotechnika'!$C$80:$K$84</definedName>
    <definedName name="_xlnm.Print_Area" localSheetId="5">'05 - Vzduchotechnika'!$C$4:$J$39,'05 - Vzduchotechnika'!$C$45:$J$62,'05 - Vzduchotechnika'!$C$68:$K$84</definedName>
    <definedName name="_xlnm.Print_Titles" localSheetId="5">'05 - Vzduchotechnika'!$80:$80</definedName>
    <definedName name="_xlnm._FilterDatabase" localSheetId="6" hidden="1">'06 - VRN'!$C$84:$K$119</definedName>
    <definedName name="_xlnm.Print_Area" localSheetId="6">'06 - VRN'!$C$4:$J$39,'06 - VRN'!$C$45:$J$66,'06 - VRN'!$C$72:$K$119</definedName>
    <definedName name="_xlnm.Print_Titles" localSheetId="6">'06 - VRN'!$84:$84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16"/>
  <c r="BH116"/>
  <c r="BG116"/>
  <c r="BF116"/>
  <c r="T116"/>
  <c r="T115"/>
  <c r="R116"/>
  <c r="R115"/>
  <c r="P116"/>
  <c r="P115"/>
  <c r="BI111"/>
  <c r="BH111"/>
  <c r="BG111"/>
  <c r="BF111"/>
  <c r="T111"/>
  <c r="T110"/>
  <c r="R111"/>
  <c r="R110"/>
  <c r="P111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T96"/>
  <c r="R97"/>
  <c r="R96"/>
  <c r="P97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8"/>
  <c r="J77"/>
  <c r="F77"/>
  <c r="F75"/>
  <c r="E73"/>
  <c r="J55"/>
  <c r="J54"/>
  <c r="F54"/>
  <c r="F52"/>
  <c r="E50"/>
  <c r="J18"/>
  <c r="E18"/>
  <c r="F78"/>
  <c r="J17"/>
  <c r="J12"/>
  <c r="J52"/>
  <c r="E7"/>
  <c r="E71"/>
  <c i="5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J77"/>
  <c r="F77"/>
  <c r="F75"/>
  <c r="E73"/>
  <c r="J55"/>
  <c r="J54"/>
  <c r="F54"/>
  <c r="F52"/>
  <c r="E50"/>
  <c r="J18"/>
  <c r="E18"/>
  <c r="F78"/>
  <c r="J17"/>
  <c r="J12"/>
  <c r="J52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52"/>
  <c r="E7"/>
  <c r="E48"/>
  <c i="3" r="J37"/>
  <c r="J36"/>
  <c i="1" r="AY56"/>
  <c i="3" r="J35"/>
  <c i="1" r="AX56"/>
  <c i="3" r="BI477"/>
  <c r="BH477"/>
  <c r="BG477"/>
  <c r="BF477"/>
  <c r="T477"/>
  <c r="R477"/>
  <c r="P477"/>
  <c r="BI472"/>
  <c r="BH472"/>
  <c r="BG472"/>
  <c r="BF472"/>
  <c r="T472"/>
  <c r="R472"/>
  <c r="P472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49"/>
  <c r="BH449"/>
  <c r="BG449"/>
  <c r="BF449"/>
  <c r="T449"/>
  <c r="R449"/>
  <c r="P449"/>
  <c r="BI446"/>
  <c r="BH446"/>
  <c r="BG446"/>
  <c r="BF446"/>
  <c r="T446"/>
  <c r="R446"/>
  <c r="P446"/>
  <c r="BI441"/>
  <c r="BH441"/>
  <c r="BG441"/>
  <c r="BF441"/>
  <c r="T441"/>
  <c r="R441"/>
  <c r="P441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6"/>
  <c r="BH416"/>
  <c r="BG416"/>
  <c r="BF416"/>
  <c r="T416"/>
  <c r="R416"/>
  <c r="P416"/>
  <c r="BI412"/>
  <c r="BH412"/>
  <c r="BG412"/>
  <c r="BF412"/>
  <c r="T412"/>
  <c r="R412"/>
  <c r="P412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3"/>
  <c r="BH383"/>
  <c r="BG383"/>
  <c r="BF383"/>
  <c r="T383"/>
  <c r="R383"/>
  <c r="P383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9"/>
  <c r="BH359"/>
  <c r="BG359"/>
  <c r="BF359"/>
  <c r="T359"/>
  <c r="R359"/>
  <c r="P359"/>
  <c r="BI353"/>
  <c r="BH353"/>
  <c r="BG353"/>
  <c r="BF353"/>
  <c r="T353"/>
  <c r="R353"/>
  <c r="P353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52"/>
  <c r="E7"/>
  <c r="E84"/>
  <c i="2" r="J37"/>
  <c r="J36"/>
  <c i="1" r="AY55"/>
  <c i="2" r="J35"/>
  <c i="1" r="AX55"/>
  <c i="2"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01"/>
  <c r="BH701"/>
  <c r="BG701"/>
  <c r="BF701"/>
  <c r="T701"/>
  <c r="R701"/>
  <c r="P701"/>
  <c r="BI694"/>
  <c r="BH694"/>
  <c r="BG694"/>
  <c r="BF694"/>
  <c r="T694"/>
  <c r="R694"/>
  <c r="P694"/>
  <c r="BI683"/>
  <c r="BH683"/>
  <c r="BG683"/>
  <c r="BF683"/>
  <c r="T683"/>
  <c r="R683"/>
  <c r="P683"/>
  <c r="BI672"/>
  <c r="BH672"/>
  <c r="BG672"/>
  <c r="BF672"/>
  <c r="T672"/>
  <c r="R672"/>
  <c r="P672"/>
  <c r="BI661"/>
  <c r="BH661"/>
  <c r="BG661"/>
  <c r="BF661"/>
  <c r="T661"/>
  <c r="R661"/>
  <c r="P661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0"/>
  <c r="BH650"/>
  <c r="BG650"/>
  <c r="BF650"/>
  <c r="T650"/>
  <c r="R650"/>
  <c r="P650"/>
  <c r="BI645"/>
  <c r="BH645"/>
  <c r="BG645"/>
  <c r="BF645"/>
  <c r="T645"/>
  <c r="R645"/>
  <c r="P645"/>
  <c r="BI644"/>
  <c r="BH644"/>
  <c r="BG644"/>
  <c r="BF644"/>
  <c r="T644"/>
  <c r="R644"/>
  <c r="P644"/>
  <c r="BI640"/>
  <c r="BH640"/>
  <c r="BG640"/>
  <c r="BF640"/>
  <c r="T640"/>
  <c r="R640"/>
  <c r="P640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6"/>
  <c r="BH616"/>
  <c r="BG616"/>
  <c r="BF616"/>
  <c r="T616"/>
  <c r="R616"/>
  <c r="P616"/>
  <c r="BI612"/>
  <c r="BH612"/>
  <c r="BG612"/>
  <c r="BF612"/>
  <c r="T612"/>
  <c r="R612"/>
  <c r="P612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6"/>
  <c r="BH596"/>
  <c r="BG596"/>
  <c r="BF596"/>
  <c r="T596"/>
  <c r="R596"/>
  <c r="P596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8"/>
  <c r="BH568"/>
  <c r="BG568"/>
  <c r="BF568"/>
  <c r="T568"/>
  <c r="R568"/>
  <c r="P568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10"/>
  <c r="BH510"/>
  <c r="BG510"/>
  <c r="BF510"/>
  <c r="T510"/>
  <c r="R510"/>
  <c r="P510"/>
  <c r="BI505"/>
  <c r="BH505"/>
  <c r="BG505"/>
  <c r="BF505"/>
  <c r="T505"/>
  <c r="R505"/>
  <c r="P505"/>
  <c r="BI503"/>
  <c r="BH503"/>
  <c r="BG503"/>
  <c r="BF503"/>
  <c r="T503"/>
  <c r="R503"/>
  <c r="P503"/>
  <c r="BI498"/>
  <c r="BH498"/>
  <c r="BG498"/>
  <c r="BF498"/>
  <c r="T498"/>
  <c r="R498"/>
  <c r="P498"/>
  <c r="BI497"/>
  <c r="BH497"/>
  <c r="BG497"/>
  <c r="BF497"/>
  <c r="T497"/>
  <c r="R497"/>
  <c r="P497"/>
  <c r="BI492"/>
  <c r="BH492"/>
  <c r="BG492"/>
  <c r="BF492"/>
  <c r="T492"/>
  <c r="R492"/>
  <c r="P492"/>
  <c r="BI490"/>
  <c r="BH490"/>
  <c r="BG490"/>
  <c r="BF490"/>
  <c r="T490"/>
  <c r="R490"/>
  <c r="P490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1"/>
  <c r="BH371"/>
  <c r="BG371"/>
  <c r="BF371"/>
  <c r="T371"/>
  <c r="R371"/>
  <c r="P371"/>
  <c r="BI363"/>
  <c r="BH363"/>
  <c r="BG363"/>
  <c r="BF363"/>
  <c r="T363"/>
  <c r="R363"/>
  <c r="P363"/>
  <c r="BI358"/>
  <c r="BH358"/>
  <c r="BG358"/>
  <c r="BF358"/>
  <c r="T358"/>
  <c r="R358"/>
  <c r="P358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3"/>
  <c r="BH293"/>
  <c r="BG293"/>
  <c r="BF293"/>
  <c r="T293"/>
  <c r="R293"/>
  <c r="P293"/>
  <c r="BI287"/>
  <c r="BH287"/>
  <c r="BG287"/>
  <c r="BF287"/>
  <c r="T287"/>
  <c r="R287"/>
  <c r="P287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4"/>
  <c r="BH264"/>
  <c r="BG264"/>
  <c r="BF264"/>
  <c r="T264"/>
  <c r="T263"/>
  <c r="R264"/>
  <c r="R263"/>
  <c r="P264"/>
  <c r="P263"/>
  <c r="BI262"/>
  <c r="BH262"/>
  <c r="BG262"/>
  <c r="BF262"/>
  <c r="T262"/>
  <c r="T261"/>
  <c r="R262"/>
  <c r="R261"/>
  <c r="P262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T218"/>
  <c r="R219"/>
  <c r="R218"/>
  <c r="P219"/>
  <c r="P218"/>
  <c r="BI214"/>
  <c r="BH214"/>
  <c r="BG214"/>
  <c r="BF214"/>
  <c r="T214"/>
  <c r="T213"/>
  <c r="R214"/>
  <c r="R213"/>
  <c r="P214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28"/>
  <c r="BH128"/>
  <c r="BG128"/>
  <c r="BF128"/>
  <c r="T128"/>
  <c r="R128"/>
  <c r="P128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94"/>
  <c r="E7"/>
  <c r="E90"/>
  <c i="1" r="L50"/>
  <c r="AM50"/>
  <c r="AM49"/>
  <c r="L49"/>
  <c r="AM47"/>
  <c r="L47"/>
  <c r="L45"/>
  <c r="L44"/>
  <c i="2" r="BK324"/>
  <c r="BK191"/>
  <c r="J118"/>
  <c i="3" r="BK247"/>
  <c r="J175"/>
  <c r="J337"/>
  <c r="BK263"/>
  <c i="4" r="J34"/>
  <c i="1" r="AW57"/>
  <c i="2" r="BK657"/>
  <c r="BK610"/>
  <c r="J568"/>
  <c r="BK516"/>
  <c r="BK464"/>
  <c r="BK402"/>
  <c r="BK350"/>
  <c r="J262"/>
  <c i="3" r="BK412"/>
  <c r="BK197"/>
  <c r="BK266"/>
  <c r="J298"/>
  <c r="J269"/>
  <c i="5" r="F36"/>
  <c i="1" r="BC58"/>
  <c i="2" r="BK358"/>
  <c r="J307"/>
  <c r="BK245"/>
  <c r="BK183"/>
  <c i="3" r="BK456"/>
  <c r="J172"/>
  <c r="BK244"/>
  <c r="J178"/>
  <c r="BK155"/>
  <c r="BK298"/>
  <c r="J376"/>
  <c i="7" r="J92"/>
  <c i="2" r="BK722"/>
  <c r="J683"/>
  <c r="BK640"/>
  <c r="BK606"/>
  <c r="BK560"/>
  <c r="BK524"/>
  <c r="J498"/>
  <c r="BK455"/>
  <c r="J417"/>
  <c r="BK383"/>
  <c r="BK299"/>
  <c r="BK224"/>
  <c r="BK157"/>
  <c i="3" r="BK286"/>
  <c r="BK97"/>
  <c r="BK125"/>
  <c r="J403"/>
  <c r="BK160"/>
  <c i="7" r="J111"/>
  <c i="2" r="J564"/>
  <c r="BK520"/>
  <c r="J485"/>
  <c r="J345"/>
  <c r="J214"/>
  <c r="J163"/>
  <c r="BK249"/>
  <c r="J193"/>
  <c r="J138"/>
  <c r="BK672"/>
  <c r="BK650"/>
  <c r="J606"/>
  <c r="BK572"/>
  <c r="J524"/>
  <c r="J477"/>
  <c r="J464"/>
  <c r="J363"/>
  <c r="J287"/>
  <c r="J208"/>
  <c r="J141"/>
  <c i="3" r="J255"/>
  <c r="J477"/>
  <c r="J329"/>
  <c r="BK294"/>
  <c r="BK333"/>
  <c i="4" r="F35"/>
  <c i="7" r="BK116"/>
  <c i="2" r="J694"/>
  <c r="J644"/>
  <c r="J602"/>
  <c r="J560"/>
  <c r="J516"/>
  <c r="BK505"/>
  <c r="J490"/>
  <c r="J429"/>
  <c r="J387"/>
  <c r="BK293"/>
  <c i="3" r="J449"/>
  <c r="BK178"/>
  <c r="BK185"/>
  <c r="J368"/>
  <c r="BK441"/>
  <c r="J317"/>
  <c r="J221"/>
  <c i="7" r="J102"/>
  <c i="2" r="BK210"/>
  <c i="3" r="J309"/>
  <c r="BK138"/>
  <c r="BK391"/>
  <c r="BK175"/>
  <c r="BK117"/>
  <c i="2" r="J726"/>
  <c r="BK701"/>
  <c r="J640"/>
  <c r="BK586"/>
  <c r="J528"/>
  <c r="J458"/>
  <c r="J303"/>
  <c r="BK177"/>
  <c i="3" r="J343"/>
  <c r="BK464"/>
  <c r="BK343"/>
  <c r="J193"/>
  <c i="6" r="F36"/>
  <c i="1" r="BC59"/>
  <c i="2" r="BK257"/>
  <c r="J191"/>
  <c i="3" r="J391"/>
  <c r="BK427"/>
  <c r="J383"/>
  <c r="BK309"/>
  <c r="BK376"/>
  <c r="BK251"/>
  <c i="5" r="F37"/>
  <c i="1" r="BD58"/>
  <c i="2" r="BK625"/>
  <c r="J575"/>
  <c r="J544"/>
  <c r="J481"/>
  <c r="BK440"/>
  <c r="J393"/>
  <c r="J264"/>
  <c r="BK171"/>
  <c i="3" r="BK317"/>
  <c r="J446"/>
  <c r="J359"/>
  <c i="2" r="J552"/>
  <c r="BK475"/>
  <c r="J397"/>
  <c r="J236"/>
  <c r="BK115"/>
  <c r="BK206"/>
  <c r="BK644"/>
  <c r="J596"/>
  <c r="J556"/>
  <c r="BK512"/>
  <c r="BK485"/>
  <c r="J455"/>
  <c r="J269"/>
  <c r="J200"/>
  <c r="BK111"/>
  <c i="3" r="J155"/>
  <c r="BK290"/>
  <c r="J306"/>
  <c r="J181"/>
  <c i="5" r="F34"/>
  <c i="2" r="J738"/>
  <c r="J712"/>
  <c r="J650"/>
  <c r="J616"/>
  <c r="BK582"/>
  <c r="BK477"/>
  <c r="BK458"/>
  <c r="BK437"/>
  <c r="BK397"/>
  <c r="BK345"/>
  <c r="BK264"/>
  <c r="J171"/>
  <c i="3" r="J399"/>
  <c r="BK221"/>
  <c r="BK477"/>
  <c r="J278"/>
  <c r="J346"/>
  <c r="J321"/>
  <c r="J427"/>
  <c i="4" r="F36"/>
  <c i="1" r="BC57"/>
  <c i="2" r="F34"/>
  <c i="3" r="J162"/>
  <c r="BK166"/>
  <c r="BK325"/>
  <c r="BK306"/>
  <c i="4" r="J84"/>
  <c i="7" r="BK102"/>
  <c i="2" r="BK540"/>
  <c r="J470"/>
  <c r="BK303"/>
  <c r="BK193"/>
  <c r="F37"/>
  <c r="J228"/>
  <c r="J103"/>
  <c i="3" r="BK109"/>
  <c r="BK321"/>
  <c r="J423"/>
  <c r="J286"/>
  <c i="7" r="BK106"/>
  <c i="2" r="J714"/>
  <c r="BK602"/>
  <c r="J536"/>
  <c r="BK481"/>
  <c r="BK417"/>
  <c r="BK280"/>
  <c r="J188"/>
  <c i="3" r="J232"/>
  <c r="J105"/>
  <c r="J430"/>
  <c r="BK329"/>
  <c i="7" r="BK88"/>
  <c i="2" r="J324"/>
  <c r="J210"/>
  <c r="J128"/>
  <c i="3" r="BK219"/>
  <c r="BK313"/>
  <c r="J325"/>
  <c r="J241"/>
  <c r="J215"/>
  <c i="6" r="F37"/>
  <c i="1" r="BD59"/>
  <c i="2" r="J653"/>
  <c r="BK612"/>
  <c r="BK580"/>
  <c r="BK490"/>
  <c r="J449"/>
  <c r="J404"/>
  <c r="J328"/>
  <c r="J249"/>
  <c r="BK185"/>
  <c i="3" r="BK416"/>
  <c r="J274"/>
  <c r="BK337"/>
  <c r="J212"/>
  <c r="BK259"/>
  <c i="2" r="J532"/>
  <c r="J461"/>
  <c r="BK413"/>
  <c r="J293"/>
  <c r="J145"/>
  <c r="BK219"/>
  <c r="BK167"/>
  <c r="J701"/>
  <c r="BK629"/>
  <c r="BK578"/>
  <c r="BK532"/>
  <c r="J497"/>
  <c r="BK470"/>
  <c r="J257"/>
  <c r="BK163"/>
  <c i="1" r="AS54"/>
  <c i="3" r="BK101"/>
  <c r="J389"/>
  <c i="6" r="BK84"/>
  <c i="7" r="J116"/>
  <c i="2" r="J730"/>
  <c r="J672"/>
  <c r="J610"/>
  <c r="J572"/>
  <c r="BK467"/>
  <c r="BK443"/>
  <c r="J409"/>
  <c r="BK328"/>
  <c r="J253"/>
  <c r="BK205"/>
  <c r="J107"/>
  <c i="3" r="J150"/>
  <c r="BK241"/>
  <c r="J263"/>
  <c r="J170"/>
  <c i="6" r="F35"/>
  <c i="1" r="BB59"/>
  <c i="2" r="J245"/>
  <c i="3" r="BK430"/>
  <c r="BK190"/>
  <c r="J460"/>
  <c r="J464"/>
  <c r="J333"/>
  <c r="BK227"/>
  <c i="2" r="J718"/>
  <c r="BK616"/>
  <c r="BK556"/>
  <c r="BK498"/>
  <c r="J443"/>
  <c r="J320"/>
  <c r="J157"/>
  <c i="3" r="J251"/>
  <c r="J412"/>
  <c r="BK423"/>
  <c r="BK359"/>
  <c r="J190"/>
  <c i="2" r="BK393"/>
  <c r="J275"/>
  <c r="BK200"/>
  <c r="J153"/>
  <c i="3" r="J294"/>
  <c r="J259"/>
  <c r="BK340"/>
  <c r="J416"/>
  <c r="BK121"/>
  <c i="5" r="J84"/>
  <c i="2" r="BK730"/>
  <c r="BK694"/>
  <c r="J645"/>
  <c r="BK590"/>
  <c r="BK552"/>
  <c r="BK510"/>
  <c r="J467"/>
  <c r="J411"/>
  <c r="J358"/>
  <c r="J195"/>
  <c r="BK103"/>
  <c i="3" r="J97"/>
  <c r="J160"/>
  <c r="BK446"/>
  <c i="5" r="BK84"/>
  <c i="2" r="J580"/>
  <c r="J512"/>
  <c r="BK452"/>
  <c r="BK404"/>
  <c r="BK275"/>
  <c r="J183"/>
  <c r="J115"/>
  <c r="J734"/>
  <c r="BK718"/>
  <c r="J655"/>
  <c r="J612"/>
  <c r="BK564"/>
  <c r="J446"/>
  <c r="BK433"/>
  <c r="BK411"/>
  <c r="BK391"/>
  <c r="J336"/>
  <c r="J224"/>
  <c i="3" r="BK302"/>
  <c r="J208"/>
  <c r="BK181"/>
  <c r="BK150"/>
  <c r="J125"/>
  <c r="J113"/>
  <c r="BK201"/>
  <c i="2" r="BK716"/>
  <c r="J625"/>
  <c r="J578"/>
  <c r="J540"/>
  <c r="BK497"/>
  <c r="BK473"/>
  <c r="BK311"/>
  <c r="BK232"/>
  <c r="BK188"/>
  <c r="BK128"/>
  <c i="3" r="J290"/>
  <c r="BK274"/>
  <c r="BK389"/>
  <c r="BK383"/>
  <c r="J313"/>
  <c i="7" r="BK111"/>
  <c i="2" r="J299"/>
  <c r="J205"/>
  <c r="BK141"/>
  <c i="3" r="BK225"/>
  <c r="J129"/>
  <c r="BK278"/>
  <c r="BK364"/>
  <c i="7" r="BK92"/>
  <c i="2" r="BK653"/>
  <c r="J629"/>
  <c r="BK594"/>
  <c r="J548"/>
  <c r="J492"/>
  <c r="J452"/>
  <c r="J391"/>
  <c r="BK214"/>
  <c r="BK138"/>
  <c i="3" r="J282"/>
  <c r="BK170"/>
  <c r="J225"/>
  <c r="J138"/>
  <c r="J244"/>
  <c i="7" r="J106"/>
  <c i="2" r="J383"/>
  <c r="BK287"/>
  <c r="J232"/>
  <c r="BK107"/>
  <c i="3" r="J266"/>
  <c r="BK472"/>
  <c r="J141"/>
  <c r="J441"/>
  <c r="J201"/>
  <c r="J185"/>
  <c r="J121"/>
  <c i="2" r="BK734"/>
  <c r="J716"/>
  <c r="BK661"/>
  <c r="BK633"/>
  <c r="BK596"/>
  <c r="BK568"/>
  <c r="BK536"/>
  <c r="J505"/>
  <c r="BK461"/>
  <c r="BK423"/>
  <c r="BK340"/>
  <c r="J280"/>
  <c r="BK208"/>
  <c r="BK118"/>
  <c i="3" r="J372"/>
  <c r="J197"/>
  <c r="BK129"/>
  <c r="J302"/>
  <c r="J456"/>
  <c r="J166"/>
  <c r="BK212"/>
  <c i="6" r="F34"/>
  <c i="1" r="BA59"/>
  <c i="2" r="BK446"/>
  <c r="BK387"/>
  <c r="BK253"/>
  <c r="J177"/>
  <c r="BK269"/>
  <c r="BK726"/>
  <c r="BK714"/>
  <c r="J661"/>
  <c r="BK621"/>
  <c r="J590"/>
  <c r="BK544"/>
  <c r="BK503"/>
  <c r="J423"/>
  <c r="J402"/>
  <c r="BK379"/>
  <c r="BK307"/>
  <c r="BK240"/>
  <c r="J185"/>
  <c i="3" r="BK215"/>
  <c r="J385"/>
  <c r="BK133"/>
  <c r="J434"/>
  <c r="BK237"/>
  <c r="J247"/>
  <c i="7" r="BK97"/>
  <c i="2" r="J722"/>
  <c r="BK655"/>
  <c r="J633"/>
  <c r="J594"/>
  <c r="BK548"/>
  <c r="BK528"/>
  <c r="BK449"/>
  <c r="J413"/>
  <c r="BK371"/>
  <c r="J219"/>
  <c r="BK181"/>
  <c r="J149"/>
  <c i="3" r="BK368"/>
  <c r="BK434"/>
  <c r="BK113"/>
  <c r="BK449"/>
  <c r="BK145"/>
  <c r="BK255"/>
  <c r="J117"/>
  <c i="6" r="J84"/>
  <c i="2" r="BK262"/>
  <c r="BK153"/>
  <c i="3" r="BK269"/>
  <c r="BK282"/>
  <c r="BK399"/>
  <c r="BK193"/>
  <c i="5" r="F35"/>
  <c i="1" r="BB58"/>
  <c i="2" r="BK645"/>
  <c r="BK575"/>
  <c r="J510"/>
  <c r="J433"/>
  <c r="J379"/>
  <c r="BK228"/>
  <c i="3" r="BK460"/>
  <c r="J145"/>
  <c r="BK141"/>
  <c r="BK395"/>
  <c i="4" r="F37"/>
  <c i="1" r="BD57"/>
  <c i="2" r="J340"/>
  <c r="J167"/>
  <c i="3" r="BK346"/>
  <c r="BK172"/>
  <c r="BK372"/>
  <c r="J101"/>
  <c r="J472"/>
  <c i="4" r="BK84"/>
  <c i="7" r="J88"/>
  <c i="2" r="BK712"/>
  <c r="J657"/>
  <c r="J621"/>
  <c r="J586"/>
  <c r="J520"/>
  <c r="J473"/>
  <c r="J437"/>
  <c r="J371"/>
  <c r="J311"/>
  <c r="J240"/>
  <c r="BK145"/>
  <c i="3" r="BK403"/>
  <c r="BK208"/>
  <c r="J364"/>
  <c r="BK385"/>
  <c i="7" r="J97"/>
  <c i="2" r="J503"/>
  <c r="BK429"/>
  <c r="BK320"/>
  <c r="J206"/>
  <c r="F36"/>
  <c r="J350"/>
  <c r="J181"/>
  <c i="3" r="J395"/>
  <c r="BK353"/>
  <c r="J133"/>
  <c r="BK162"/>
  <c i="2" r="BK738"/>
  <c r="BK683"/>
  <c r="J582"/>
  <c r="J475"/>
  <c r="BK409"/>
  <c r="BK336"/>
  <c r="BK195"/>
  <c r="J111"/>
  <c i="3" r="J353"/>
  <c r="BK105"/>
  <c r="J227"/>
  <c r="J109"/>
  <c i="2" r="J34"/>
  <c i="3" r="BK232"/>
  <c r="J340"/>
  <c r="J219"/>
  <c r="J237"/>
  <c i="5" r="J34"/>
  <c i="2" r="BK492"/>
  <c r="J440"/>
  <c r="BK363"/>
  <c r="BK236"/>
  <c r="BK149"/>
  <c r="F35"/>
  <c l="1" r="R102"/>
  <c r="T180"/>
  <c r="T190"/>
  <c r="BK223"/>
  <c r="J223"/>
  <c r="J69"/>
  <c r="R244"/>
  <c r="P268"/>
  <c r="R480"/>
  <c r="P620"/>
  <c r="T721"/>
  <c i="3" r="T159"/>
  <c r="BK268"/>
  <c r="J268"/>
  <c r="J72"/>
  <c i="2" r="T140"/>
  <c r="BK190"/>
  <c r="J190"/>
  <c r="J64"/>
  <c r="BK279"/>
  <c r="J279"/>
  <c r="J74"/>
  <c r="BK416"/>
  <c r="J416"/>
  <c r="J75"/>
  <c r="P585"/>
  <c r="T660"/>
  <c i="3" r="T96"/>
  <c r="BK189"/>
  <c r="J189"/>
  <c r="J68"/>
  <c r="P207"/>
  <c r="P268"/>
  <c i="2" r="BK140"/>
  <c r="J140"/>
  <c r="J62"/>
  <c r="R199"/>
  <c r="BK244"/>
  <c r="J244"/>
  <c r="J70"/>
  <c r="T268"/>
  <c r="T480"/>
  <c r="BK660"/>
  <c r="J660"/>
  <c r="J79"/>
  <c i="3" r="P137"/>
  <c r="BK159"/>
  <c r="J159"/>
  <c r="J66"/>
  <c r="P180"/>
  <c r="R207"/>
  <c r="R345"/>
  <c i="2" r="BK102"/>
  <c r="J102"/>
  <c r="J61"/>
  <c r="BK180"/>
  <c r="J180"/>
  <c r="J63"/>
  <c r="T199"/>
  <c r="P223"/>
  <c r="T244"/>
  <c r="BK268"/>
  <c r="J268"/>
  <c r="J73"/>
  <c r="BK480"/>
  <c r="J480"/>
  <c r="J76"/>
  <c r="BK620"/>
  <c r="J620"/>
  <c r="J78"/>
  <c r="R721"/>
  <c i="3" r="R96"/>
  <c r="P189"/>
  <c r="BK207"/>
  <c r="J207"/>
  <c r="J70"/>
  <c r="T207"/>
  <c r="T345"/>
  <c i="2" r="T102"/>
  <c r="T101"/>
  <c r="R180"/>
  <c r="R190"/>
  <c r="R223"/>
  <c r="R279"/>
  <c r="R416"/>
  <c r="BK585"/>
  <c r="J585"/>
  <c r="J77"/>
  <c r="T620"/>
  <c r="BK721"/>
  <c r="J721"/>
  <c r="J80"/>
  <c i="3" r="P96"/>
  <c r="P95"/>
  <c r="P159"/>
  <c r="R180"/>
  <c r="BK214"/>
  <c r="J214"/>
  <c r="J71"/>
  <c r="R268"/>
  <c r="T448"/>
  <c i="2" r="R140"/>
  <c r="P199"/>
  <c r="T223"/>
  <c r="T279"/>
  <c r="T416"/>
  <c r="T585"/>
  <c r="R660"/>
  <c i="3" r="BK137"/>
  <c r="J137"/>
  <c r="J62"/>
  <c r="R159"/>
  <c r="T189"/>
  <c r="R214"/>
  <c r="BK345"/>
  <c r="J345"/>
  <c r="J73"/>
  <c r="BK448"/>
  <c r="J448"/>
  <c r="J74"/>
  <c i="2" r="P140"/>
  <c r="BK199"/>
  <c r="P244"/>
  <c r="R268"/>
  <c r="P480"/>
  <c r="R620"/>
  <c r="P721"/>
  <c i="3" r="T137"/>
  <c r="R189"/>
  <c r="T214"/>
  <c r="T268"/>
  <c r="R448"/>
  <c i="2" r="P102"/>
  <c r="P101"/>
  <c r="P180"/>
  <c r="P190"/>
  <c r="P279"/>
  <c r="P416"/>
  <c r="R585"/>
  <c r="P660"/>
  <c i="3" r="BK96"/>
  <c r="R137"/>
  <c r="BK180"/>
  <c r="J180"/>
  <c r="J67"/>
  <c r="T180"/>
  <c r="P214"/>
  <c r="P345"/>
  <c r="P448"/>
  <c i="7" r="BK87"/>
  <c r="J87"/>
  <c r="J61"/>
  <c r="P87"/>
  <c r="R87"/>
  <c r="T87"/>
  <c r="BK101"/>
  <c r="J101"/>
  <c r="J63"/>
  <c r="P101"/>
  <c r="R101"/>
  <c r="T101"/>
  <c i="2" r="BK218"/>
  <c r="J218"/>
  <c r="J68"/>
  <c r="BK261"/>
  <c r="J261"/>
  <c r="J71"/>
  <c i="3" r="BK154"/>
  <c r="J154"/>
  <c r="J65"/>
  <c i="2" r="BK213"/>
  <c r="J213"/>
  <c r="J67"/>
  <c i="3" r="BK144"/>
  <c r="J144"/>
  <c r="J63"/>
  <c i="5" r="BK83"/>
  <c r="J83"/>
  <c r="J61"/>
  <c i="3" r="BK149"/>
  <c r="J149"/>
  <c r="J64"/>
  <c i="6" r="BK83"/>
  <c r="J83"/>
  <c r="J61"/>
  <c i="2" r="BK263"/>
  <c r="J263"/>
  <c r="J72"/>
  <c i="4" r="BK83"/>
  <c r="J83"/>
  <c r="J61"/>
  <c i="7" r="BK96"/>
  <c r="J96"/>
  <c r="J62"/>
  <c r="BK110"/>
  <c r="J110"/>
  <c r="J64"/>
  <c r="BK115"/>
  <c r="J115"/>
  <c r="J65"/>
  <c r="J52"/>
  <c r="E75"/>
  <c r="F55"/>
  <c r="BE88"/>
  <c r="BE92"/>
  <c r="BE116"/>
  <c r="BE97"/>
  <c r="BE102"/>
  <c r="BE106"/>
  <c r="BE111"/>
  <c i="6" r="E48"/>
  <c r="F55"/>
  <c r="J75"/>
  <c r="BE84"/>
  <c i="5" r="E71"/>
  <c r="J75"/>
  <c r="F55"/>
  <c i="1" r="AW58"/>
  <c i="5" r="BE84"/>
  <c i="1" r="BA58"/>
  <c i="3" r="J96"/>
  <c r="J61"/>
  <c i="4" r="E71"/>
  <c r="J75"/>
  <c r="F55"/>
  <c r="BE84"/>
  <c i="1" r="BB57"/>
  <c i="3" r="BE121"/>
  <c r="BE129"/>
  <c r="BE150"/>
  <c r="BE170"/>
  <c i="2" r="BK101"/>
  <c r="J199"/>
  <c r="J66"/>
  <c i="3" r="E48"/>
  <c r="BE101"/>
  <c r="BE138"/>
  <c r="BE162"/>
  <c r="BE166"/>
  <c r="BE302"/>
  <c r="BE325"/>
  <c r="BE337"/>
  <c r="BE340"/>
  <c r="BE343"/>
  <c r="BE391"/>
  <c r="BE472"/>
  <c r="F55"/>
  <c r="BE172"/>
  <c r="BE178"/>
  <c r="BE212"/>
  <c r="BE290"/>
  <c r="BE353"/>
  <c r="BE372"/>
  <c r="BE412"/>
  <c r="BE446"/>
  <c r="BE449"/>
  <c r="BE105"/>
  <c r="BE221"/>
  <c r="BE225"/>
  <c r="BE232"/>
  <c r="BE237"/>
  <c r="BE241"/>
  <c r="BE266"/>
  <c r="BE269"/>
  <c r="BE368"/>
  <c r="BE395"/>
  <c r="BE416"/>
  <c r="BE427"/>
  <c r="BE430"/>
  <c r="J88"/>
  <c r="BE113"/>
  <c r="BE190"/>
  <c r="BE197"/>
  <c r="BE201"/>
  <c r="BE219"/>
  <c r="BE255"/>
  <c r="BE259"/>
  <c r="BE313"/>
  <c r="BE317"/>
  <c r="BE385"/>
  <c r="BE423"/>
  <c r="BE97"/>
  <c r="BE109"/>
  <c r="BE215"/>
  <c r="BE227"/>
  <c r="BE251"/>
  <c r="BE286"/>
  <c r="BE294"/>
  <c r="BE306"/>
  <c r="BE309"/>
  <c r="BE329"/>
  <c r="BE346"/>
  <c r="BE359"/>
  <c r="BE383"/>
  <c r="BE389"/>
  <c r="BE399"/>
  <c r="BE441"/>
  <c r="BE456"/>
  <c r="BE460"/>
  <c r="BE464"/>
  <c r="BE477"/>
  <c r="BE117"/>
  <c r="BE125"/>
  <c r="BE141"/>
  <c r="BE145"/>
  <c r="BE155"/>
  <c r="BE160"/>
  <c r="BE244"/>
  <c r="BE247"/>
  <c r="BE282"/>
  <c r="BE133"/>
  <c r="BE175"/>
  <c r="BE181"/>
  <c r="BE185"/>
  <c r="BE193"/>
  <c r="BE208"/>
  <c r="BE263"/>
  <c r="BE274"/>
  <c r="BE278"/>
  <c r="BE298"/>
  <c r="BE321"/>
  <c r="BE333"/>
  <c r="BE364"/>
  <c r="BE376"/>
  <c r="BE403"/>
  <c r="BE434"/>
  <c i="1" r="BC55"/>
  <c r="AW55"/>
  <c r="BA55"/>
  <c i="2" r="E48"/>
  <c r="J52"/>
  <c r="F55"/>
  <c r="BE103"/>
  <c r="BE107"/>
  <c r="BE111"/>
  <c r="BE115"/>
  <c r="BE118"/>
  <c r="BE128"/>
  <c r="BE138"/>
  <c r="BE141"/>
  <c r="BE145"/>
  <c r="BE149"/>
  <c r="BE153"/>
  <c r="BE157"/>
  <c r="BE163"/>
  <c r="BE167"/>
  <c r="BE171"/>
  <c r="BE177"/>
  <c r="BE181"/>
  <c r="BE183"/>
  <c r="BE185"/>
  <c r="BE188"/>
  <c r="BE191"/>
  <c r="BE193"/>
  <c r="BE195"/>
  <c r="BE200"/>
  <c r="BE205"/>
  <c r="BE206"/>
  <c r="BE208"/>
  <c r="BE210"/>
  <c r="BE214"/>
  <c r="BE219"/>
  <c r="BE224"/>
  <c r="BE228"/>
  <c r="BE232"/>
  <c r="BE236"/>
  <c r="BE240"/>
  <c r="BE245"/>
  <c r="BE249"/>
  <c r="BE253"/>
  <c r="BE257"/>
  <c r="BE262"/>
  <c r="BE264"/>
  <c r="BE269"/>
  <c r="BE275"/>
  <c r="BE280"/>
  <c r="BE287"/>
  <c r="BE293"/>
  <c r="BE299"/>
  <c r="BE303"/>
  <c r="BE307"/>
  <c r="BE311"/>
  <c r="BE320"/>
  <c r="BE324"/>
  <c r="BE328"/>
  <c r="BE336"/>
  <c r="BE340"/>
  <c r="BE345"/>
  <c r="BE350"/>
  <c r="BE358"/>
  <c r="BE363"/>
  <c r="BE371"/>
  <c r="BE379"/>
  <c r="BE383"/>
  <c r="BE387"/>
  <c r="BE391"/>
  <c r="BE393"/>
  <c r="BE397"/>
  <c r="BE402"/>
  <c r="BE404"/>
  <c r="BE409"/>
  <c r="BE411"/>
  <c r="BE413"/>
  <c r="BE417"/>
  <c r="BE423"/>
  <c r="BE429"/>
  <c r="BE433"/>
  <c r="BE437"/>
  <c r="BE440"/>
  <c r="BE443"/>
  <c r="BE446"/>
  <c r="BE449"/>
  <c r="BE452"/>
  <c r="BE455"/>
  <c r="BE458"/>
  <c r="BE461"/>
  <c r="BE464"/>
  <c r="BE467"/>
  <c r="BE470"/>
  <c r="BE473"/>
  <c r="BE475"/>
  <c r="BE477"/>
  <c r="BE481"/>
  <c r="BE485"/>
  <c r="BE490"/>
  <c r="BE492"/>
  <c r="BE497"/>
  <c r="BE498"/>
  <c r="BE503"/>
  <c r="BE505"/>
  <c r="BE510"/>
  <c r="BE512"/>
  <c r="BE516"/>
  <c r="BE520"/>
  <c r="BE524"/>
  <c r="BE528"/>
  <c r="BE532"/>
  <c r="BE536"/>
  <c r="BE540"/>
  <c r="BE544"/>
  <c r="BE548"/>
  <c r="BE552"/>
  <c r="BE556"/>
  <c r="BE560"/>
  <c r="BE564"/>
  <c r="BE568"/>
  <c r="BE572"/>
  <c r="BE575"/>
  <c r="BE578"/>
  <c r="BE580"/>
  <c r="BE582"/>
  <c r="BE586"/>
  <c r="BE590"/>
  <c r="BE594"/>
  <c r="BE596"/>
  <c r="BE602"/>
  <c r="BE606"/>
  <c r="BE610"/>
  <c r="BE612"/>
  <c r="BE616"/>
  <c r="BE621"/>
  <c r="BE625"/>
  <c r="BE629"/>
  <c r="BE633"/>
  <c r="BE640"/>
  <c r="BE644"/>
  <c r="BE645"/>
  <c r="BE650"/>
  <c r="BE653"/>
  <c r="BE655"/>
  <c r="BE657"/>
  <c r="BE661"/>
  <c r="BE672"/>
  <c r="BE683"/>
  <c r="BE694"/>
  <c r="BE701"/>
  <c r="BE712"/>
  <c r="BE714"/>
  <c r="BE716"/>
  <c r="BE718"/>
  <c r="BE722"/>
  <c r="BE726"/>
  <c r="BE730"/>
  <c r="BE734"/>
  <c r="BE738"/>
  <c i="1" r="BD55"/>
  <c r="BB55"/>
  <c i="7" r="F37"/>
  <c i="1" r="BD60"/>
  <c i="3" r="F34"/>
  <c i="1" r="BA56"/>
  <c i="3" r="J34"/>
  <c i="1" r="AW56"/>
  <c i="7" r="F35"/>
  <c i="1" r="BB60"/>
  <c i="3" r="F36"/>
  <c i="1" r="BC56"/>
  <c i="7" r="F34"/>
  <c i="1" r="BA60"/>
  <c i="6" r="J34"/>
  <c i="1" r="AW59"/>
  <c i="7" r="F36"/>
  <c i="1" r="BC60"/>
  <c i="3" r="F37"/>
  <c i="1" r="BD56"/>
  <c i="5" r="F33"/>
  <c i="1" r="AZ58"/>
  <c i="7" r="J34"/>
  <c i="1" r="AW60"/>
  <c i="4" r="F34"/>
  <c i="1" r="BA57"/>
  <c i="4" r="F33"/>
  <c i="1" r="AZ57"/>
  <c i="6" r="F33"/>
  <c i="1" r="AZ59"/>
  <c i="3" r="F35"/>
  <c i="1" r="BB56"/>
  <c i="7" l="1" r="P86"/>
  <c r="P85"/>
  <c i="1" r="AU60"/>
  <c i="7" r="R86"/>
  <c r="R85"/>
  <c i="2" r="BK198"/>
  <c r="J198"/>
  <c r="J65"/>
  <c i="3" r="T95"/>
  <c r="T94"/>
  <c r="R206"/>
  <c r="BK95"/>
  <c r="T206"/>
  <c i="2" r="T198"/>
  <c r="T100"/>
  <c r="R198"/>
  <c i="7" r="T86"/>
  <c r="T85"/>
  <c i="2" r="P198"/>
  <c r="P100"/>
  <c i="1" r="AU55"/>
  <c i="3" r="R95"/>
  <c r="R94"/>
  <c r="P206"/>
  <c r="P94"/>
  <c i="1" r="AU56"/>
  <c i="2" r="R101"/>
  <c r="R100"/>
  <c i="4" r="BK82"/>
  <c r="J82"/>
  <c r="J60"/>
  <c i="5" r="BK82"/>
  <c r="J82"/>
  <c r="J60"/>
  <c i="3" r="BK206"/>
  <c r="J206"/>
  <c r="J69"/>
  <c i="6" r="BK82"/>
  <c r="J82"/>
  <c r="J60"/>
  <c i="7" r="BK86"/>
  <c r="J86"/>
  <c r="J60"/>
  <c i="2" r="J101"/>
  <c r="J60"/>
  <c i="1" r="BD54"/>
  <c r="W33"/>
  <c r="BC54"/>
  <c r="W32"/>
  <c i="3" r="F33"/>
  <c i="1" r="AZ56"/>
  <c r="BB54"/>
  <c r="W31"/>
  <c i="2" r="J33"/>
  <c i="1" r="AV55"/>
  <c r="AT55"/>
  <c i="5" r="J33"/>
  <c i="1" r="AV58"/>
  <c r="AT58"/>
  <c i="2" r="F33"/>
  <c i="1" r="AZ55"/>
  <c i="4" r="J33"/>
  <c i="1" r="AV57"/>
  <c r="AT57"/>
  <c r="BA54"/>
  <c r="W30"/>
  <c i="3" r="J33"/>
  <c i="1" r="AV56"/>
  <c r="AT56"/>
  <c i="7" r="F33"/>
  <c i="1" r="AZ60"/>
  <c i="6" r="J33"/>
  <c i="1" r="AV59"/>
  <c r="AT59"/>
  <c i="7" r="J33"/>
  <c i="1" r="AV60"/>
  <c r="AT60"/>
  <c i="3" l="1" r="BK94"/>
  <c r="J94"/>
  <c r="J95"/>
  <c r="J60"/>
  <c i="2" r="BK100"/>
  <c r="J100"/>
  <c i="4" r="BK81"/>
  <c r="J81"/>
  <c i="5" r="BK81"/>
  <c r="J81"/>
  <c r="J59"/>
  <c i="6" r="BK81"/>
  <c r="J81"/>
  <c i="7" r="BK85"/>
  <c r="J85"/>
  <c r="J59"/>
  <c i="1" r="AY54"/>
  <c i="4" r="J30"/>
  <c i="1" r="AG57"/>
  <c i="3" r="J30"/>
  <c i="1" r="AG56"/>
  <c r="AZ54"/>
  <c r="W29"/>
  <c r="AW54"/>
  <c r="AK30"/>
  <c r="AX54"/>
  <c r="AU54"/>
  <c i="2" r="J30"/>
  <c i="1" r="AG55"/>
  <c i="6" r="J30"/>
  <c i="1" r="AG59"/>
  <c i="2" l="1" r="J39"/>
  <c i="4" r="J39"/>
  <c i="3" r="J39"/>
  <c i="6" r="J39"/>
  <c i="4" r="J59"/>
  <c i="6" r="J59"/>
  <c i="2" r="J59"/>
  <c i="3" r="J59"/>
  <c i="1" r="AN57"/>
  <c r="AN55"/>
  <c r="AN56"/>
  <c r="AN59"/>
  <c i="5" r="J30"/>
  <c i="1" r="AG58"/>
  <c r="AV54"/>
  <c r="AK29"/>
  <c i="7" r="J30"/>
  <c i="1" r="AG60"/>
  <c i="7" l="1" r="J39"/>
  <c i="5" r="J39"/>
  <c i="1" r="AN58"/>
  <c r="AN60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<sst xmlns="http://schemas.openxmlformats.org/spreadsheetml/2006/main">
  <si>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</si>
  <si>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</si>
  <si>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</si>
  <si>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</si>
  <si>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</si>
  <si>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{355047d5-8754-402b-88eb-5eadde571891}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</si>
  <si>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</si>
  <si>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</si>
  <si>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</si>
  <si>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</si>
  <si>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</si>
  <si>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</si>
  <si>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</si>
  <si>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</si>
  <si>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24/03/01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</si>
  <si>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</si>
  <si>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</si>
  <si>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Zubní ordinace v objektu Čujkovova 40a</t>
  </si>
  <si>
    <t>KSO:</t>
  </si>
  <si>
    <t/>
  </si>
  <si>
    <t>CC-CZ:</t>
  </si>
  <si>
    <t>Místo:</t>
  </si>
  <si>
    <t>ul. Čujkovova 40a, Ostrava</t>
  </si>
  <si>
    <t>Datum:</t>
  </si>
  <si>
    <t>20. 3. 2024</t>
  </si>
  <si>
    <t>Zadavatel:</t>
  </si>
  <si>
    <t>IČ:</t>
  </si>
  <si>
    <t>ÚMOB Ostrava Jih</t>
  </si>
  <si>
    <t>DIČ:</t>
  </si>
  <si>
    <t>Uchazeč:</t>
  </si>
  <si>
    <t>Vyplň údaj</t>
  </si>
  <si>
    <t>Projektant:</t>
  </si>
  <si>
    <t>MPA Projektstav s.r.o.</t>
  </si>
  <si>
    <t>True</t>
  </si>
  <si>
    <t>Zpracovatel:</t>
  </si>
  <si>
    <t>Ing. Petr Fraš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</si>
  <si>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</si>
  <si>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</si>
  <si>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</si>
  <si>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</si>
  <si>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</si>
  <si>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</si>
  <si>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</si>
  <si>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</si>
  <si>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</si>
  <si>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</si>
  <si>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</si>
  <si>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</si>
  <si>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</si>
  <si>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</si>
  <si>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</si>
  <si>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</si>
  <si>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</si>
  <si>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</si>
  <si>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</si>
  <si>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</si>
  <si>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</si>
  <si>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</si>
  <si>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</si>
  <si>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</si>
  <si>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</si>
  <si>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</si>
  <si>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</si>
  <si>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</si>
  <si>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</si>
  <si>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</si>
  <si>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</si>
  <si>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</si>
  <si>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</si>
  <si>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</si>
  <si>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</si>
  <si>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</si>
  <si>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</si>
  <si>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</si>
  <si>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</si>
  <si>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</si>
  <si>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</si>
  <si>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</si>
  <si>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</si>
  <si>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</si>
  <si>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</si>
  <si>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{40008166-9142-45d2-923a-16c1b0f6017c}</t>
  </si>
  <si>
    <t>2</t>
  </si>
  <si>
    <t>02</t>
  </si>
  <si>
    <t>ZTI</t>
  </si>
  <si>
    <t>{062d5b16-65f5-447a-b16c-ce8b7ee90896}</t>
  </si>
  <si>
    <t>03</t>
  </si>
  <si>
    <t>Elektroinstalace</t>
  </si>
  <si>
    <t>{cd7c7da6-c526-42c6-8fc4-5606b398d3d3}</t>
  </si>
  <si>
    <t>04</t>
  </si>
  <si>
    <t>Slaboproud</t>
  </si>
  <si>
    <t>{5ad4a6b6-a760-461b-85be-0c934880f550}</t>
  </si>
  <si>
    <t>05</t>
  </si>
  <si>
    <t>Vzduchotechnika</t>
  </si>
  <si>
    <t>{11daca8a-30dd-47c7-bc2b-336c3c27f74d}</t>
  </si>
  <si>
    <t>06</t>
  </si>
  <si>
    <t>VRN</t>
  </si>
  <si>
    <t>{f104391a-b44f-497e-9a0a-66783234f716}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</si>
  <si>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</si>
  <si>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</si>
  <si>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</si>
  <si>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</si>
  <si>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</si>
  <si>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</si>
  <si>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</si>
  <si>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</si>
  <si>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</si>
  <si>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</si>
  <si>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</si>
  <si>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</si>
  <si>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</si>
  <si>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</si>
  <si>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</si>
  <si>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</si>
  <si>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</si>
  <si>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</si>
  <si>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</si>
  <si>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</si>
  <si>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</si>
  <si>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</si>
  <si>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</si>
  <si>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</si>
  <si>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</si>
  <si>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</si>
  <si>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</si>
  <si>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</si>
  <si>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</si>
  <si>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</si>
  <si>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</si>
  <si>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</si>
  <si>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</si>
  <si>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</si>
  <si>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</si>
  <si>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</si>
  <si>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</si>
  <si>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</si>
  <si>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</si>
  <si>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</si>
  <si>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</si>
  <si>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</si>
  <si>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</si>
  <si>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</si>
  <si>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</si>
  <si>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</si>
  <si>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</si>
  <si>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612131111</t>
  </si>
  <si>
    <t>Podkladní a spojovací vrstva vnitřních omítaných ploch polymercementový spojovací můstek nanášený ručně stěn</t>
  </si>
  <si>
    <t>m2</t>
  </si>
  <si>
    <t>CS ÚRS 2024 01</t>
  </si>
  <si>
    <t>4</t>
  </si>
  <si>
    <t>-1002220081</t>
  </si>
  <si>
    <t>Online PSC</t>
  </si>
  <si>
    <t>https://podminky.urs.cz/item/CS_URS_2024_01/612131111</t>
  </si>
  <si>
    <t>VV</t>
  </si>
  <si>
    <t>TZ, Skladby konstrukcí</t>
  </si>
  <si>
    <t>3*(2,84+2,45+0,6+0,6+5,68+2,5+0,6+0,6+4+4,54+1,2+2,34+5,1+1,2+0,4+1,1+0,6+0,7+1,6+0,7+1,2)</t>
  </si>
  <si>
    <t>612341121</t>
  </si>
  <si>
    <t>Omítka sádrová nebo vápenosádrová vnitřních ploch nanášená ručně jednovrstvá, tloušťky do 10 mm hladká svislých konstrukcí stěn</t>
  </si>
  <si>
    <t>1670415002</t>
  </si>
  <si>
    <t>https://podminky.urs.cz/item/CS_URS_2024_01/612341121</t>
  </si>
  <si>
    <t>3</t>
  </si>
  <si>
    <t>612341191</t>
  </si>
  <si>
    <t>Omítka sádrová nebo vápenosádrová vnitřních ploch nanášená ručně Příplatek k cenám za každých dalších i započatých 5 mm tloušťky omítky přes 10 mm stěn</t>
  </si>
  <si>
    <t>536695976</t>
  </si>
  <si>
    <t>https://podminky.urs.cz/item/CS_URS_2024_01/612341191</t>
  </si>
  <si>
    <t>612R01</t>
  </si>
  <si>
    <t>Stěrka tenkovrstvá vnitřních ploch, svislých konstrukcí stěn v podlaží i na schodišti_x000d_
Betonová stěrka dle skladby S3 včetně penetrace a ochranného polyuretanového nátěru</t>
  </si>
  <si>
    <t>Vlastní</t>
  </si>
  <si>
    <t>-1365416216</t>
  </si>
  <si>
    <t>3*(3,95+3,95+3,67)</t>
  </si>
  <si>
    <t>5</t>
  </si>
  <si>
    <t>632451107</t>
  </si>
  <si>
    <t>Potěr cementový samonivelační ze suchých směsí tloušťky přes 15 do 20 mm</t>
  </si>
  <si>
    <t>-444677759</t>
  </si>
  <si>
    <t>https://podminky.urs.cz/item/CS_URS_2024_01/632451107</t>
  </si>
  <si>
    <t>Skladba P1</t>
  </si>
  <si>
    <t>5,62</t>
  </si>
  <si>
    <t>Skladba P2</t>
  </si>
  <si>
    <t>30,3+21,95+21,68+5,33+8,05+4,41+12,58+13,35+4,32</t>
  </si>
  <si>
    <t>Skladba P3</t>
  </si>
  <si>
    <t>2,96+1,98+5+1,8+2,04+4,14+1,82+3,14</t>
  </si>
  <si>
    <t>Součet</t>
  </si>
  <si>
    <t>711191001</t>
  </si>
  <si>
    <t>Provedení nátěru adhezního můstku na ploše vodorovné V</t>
  </si>
  <si>
    <t>16</t>
  </si>
  <si>
    <t>1650540352</t>
  </si>
  <si>
    <t>https://podminky.urs.cz/item/CS_URS_2024_01/711191001</t>
  </si>
  <si>
    <t>7</t>
  </si>
  <si>
    <t>M</t>
  </si>
  <si>
    <t>58585000</t>
  </si>
  <si>
    <t>adhezní můstek pro savé i nesavé podklady</t>
  </si>
  <si>
    <t>kg</t>
  </si>
  <si>
    <t>32</t>
  </si>
  <si>
    <t>418149556</t>
  </si>
  <si>
    <t>150,47*0,12075 'Přepočtené koeficientem množství</t>
  </si>
  <si>
    <t>9</t>
  </si>
  <si>
    <t>Ostatní konstrukce a práce, bourání</t>
  </si>
  <si>
    <t>8</t>
  </si>
  <si>
    <t>949101111</t>
  </si>
  <si>
    <t>Lešení pomocné pracovní pro objekty pozemních staveb pro zatížení do 150 kg/m2, o výšce lešeňové podlahy do 1,9 m</t>
  </si>
  <si>
    <t>1605672932</t>
  </si>
  <si>
    <t>https://podminky.urs.cz/item/CS_URS_2024_01/949101111</t>
  </si>
  <si>
    <t>TZ, výkresy nového stavu, výpisy výrobku, skladby konstrukcí</t>
  </si>
  <si>
    <t>204,48+5,62+30,30+21,95+21,68+5,33+8,05+4,41+3,14+1,82+12,58+5,84+13,35+4,32+2,96+1,98+5+1,8+2,04+4,14</t>
  </si>
  <si>
    <t>952901111</t>
  </si>
  <si>
    <t>Vyčištění budov nebo objektů před předáním do užívání budov bytové nebo občanské výstavby, světlé výšky podlaží do 4 m</t>
  </si>
  <si>
    <t>-1753281546</t>
  </si>
  <si>
    <t>https://podminky.urs.cz/item/CS_URS_2024_01/952901111</t>
  </si>
  <si>
    <t>10</t>
  </si>
  <si>
    <t>962031133</t>
  </si>
  <si>
    <t>Bourání příček nebo přizdívek z cihel pálených plných nebo dutých, tl. přes 100 do 150 mm</t>
  </si>
  <si>
    <t>144766763</t>
  </si>
  <si>
    <t>https://podminky.urs.cz/item/CS_URS_2024_01/962031133</t>
  </si>
  <si>
    <t>TZ, výkresy bouracích prací</t>
  </si>
  <si>
    <t>3,8*2,58</t>
  </si>
  <si>
    <t>11</t>
  </si>
  <si>
    <t>965046111</t>
  </si>
  <si>
    <t>Broušení stávajících betonových podlah úběr do 3 mm</t>
  </si>
  <si>
    <t>506993128</t>
  </si>
  <si>
    <t>https://podminky.urs.cz/item/CS_URS_2024_01/965046111</t>
  </si>
  <si>
    <t>24,21+5,06+9,83+32,79+11,35+19,15+3,64+3,95+10,61+4,47+4,46+10,61</t>
  </si>
  <si>
    <t>968072455</t>
  </si>
  <si>
    <t>Vybourání kovových rámů oken s křídly, dveřních zárubní, vrat, stěn, ostění nebo obkladů dveřních zárubní, plochy do 2 m2</t>
  </si>
  <si>
    <t>1330723933</t>
  </si>
  <si>
    <t>https://podminky.urs.cz/item/CS_URS_2024_01/968072455</t>
  </si>
  <si>
    <t>0,8*2*5</t>
  </si>
  <si>
    <t>0,7*2</t>
  </si>
  <si>
    <t>13</t>
  </si>
  <si>
    <t>974031143</t>
  </si>
  <si>
    <t>Vysekání rýh ve zdivu cihelném na maltu vápennou nebo vápenocementovou do hl. 70 mm a šířky do 100 mm</t>
  </si>
  <si>
    <t>m</t>
  </si>
  <si>
    <t>856774088</t>
  </si>
  <si>
    <t>https://podminky.urs.cz/item/CS_URS_2024_01/974031143</t>
  </si>
  <si>
    <t>50</t>
  </si>
  <si>
    <t>14</t>
  </si>
  <si>
    <t>974042564</t>
  </si>
  <si>
    <t>Vysekání rýh v betonové nebo jiné monolitické dlažbě s betonovým podkladem do hl. 150 mm a šířky do 150 mm</t>
  </si>
  <si>
    <t>-37948826</t>
  </si>
  <si>
    <t>https://podminky.urs.cz/item/CS_URS_2024_01/974042564</t>
  </si>
  <si>
    <t>15</t>
  </si>
  <si>
    <t>978013191</t>
  </si>
  <si>
    <t>Otlučení vápenných nebo vápenocementových omítek vnitřních ploch stěn s vyškrabáním spar, s očištěním zdiva, v rozsahu přes 50 do 100 %</t>
  </si>
  <si>
    <t>-786569020</t>
  </si>
  <si>
    <t>https://podminky.urs.cz/item/CS_URS_2024_01/978013191</t>
  </si>
  <si>
    <t>3,2*(1,6+0,5+0,6+0,6+4,11+4,18+0,6*3+1,4+0,86+2,19+0,65+0,9+5,45+5,77+1,4+2,6+2,6+2,56+2,84)</t>
  </si>
  <si>
    <t>-2,18*2,75-2,1*2,75-2,19*2,75-1,09*2,75-2,2*2,75*3</t>
  </si>
  <si>
    <t>9R01</t>
  </si>
  <si>
    <t>Vybourání pultů, poliček, garnýží a jiných drobných prvků zavěšených na stěnách_x000d_
Dle specifikace B3</t>
  </si>
  <si>
    <t>soub</t>
  </si>
  <si>
    <t>290911119</t>
  </si>
  <si>
    <t>997</t>
  </si>
  <si>
    <t>Přesun sutě</t>
  </si>
  <si>
    <t>17</t>
  </si>
  <si>
    <t>997013111</t>
  </si>
  <si>
    <t>Vnitrostaveništní doprava suti a vybouraných hmot vodorovně do 50 m s naložením základní pro budovy a haly výšky do 6 m</t>
  </si>
  <si>
    <t>t</t>
  </si>
  <si>
    <t>-1931427003</t>
  </si>
  <si>
    <t>https://podminky.urs.cz/item/CS_URS_2024_01/997013111</t>
  </si>
  <si>
    <t>18</t>
  </si>
  <si>
    <t>997013501</t>
  </si>
  <si>
    <t>Odvoz suti a vybouraných hmot na skládku nebo meziskládku se složením, na vzdálenost do 1 km</t>
  </si>
  <si>
    <t>358696158</t>
  </si>
  <si>
    <t>https://podminky.urs.cz/item/CS_URS_2024_01/997013501</t>
  </si>
  <si>
    <t>19</t>
  </si>
  <si>
    <t>997013509</t>
  </si>
  <si>
    <t>Odvoz suti a vybouraných hmot na skládku nebo meziskládku se složením, na vzdálenost Příplatek k ceně za každý další započatý 1 km přes 1 km</t>
  </si>
  <si>
    <t>-58311605</t>
  </si>
  <si>
    <t>https://podminky.urs.cz/item/CS_URS_2024_01/997013509</t>
  </si>
  <si>
    <t>44,216*20 'Přepočtené koeficientem množství</t>
  </si>
  <si>
    <t>20</t>
  </si>
  <si>
    <t>997013631</t>
  </si>
  <si>
    <t>Poplatek za uložení stavebního odpadu na skládce (skládkovné) směsného stavebního a demoličního zatříděného do Katalogu odpadů pod kódem 17 09 04</t>
  </si>
  <si>
    <t>599527478</t>
  </si>
  <si>
    <t>https://podminky.urs.cz/item/CS_URS_2024_01/997013631</t>
  </si>
  <si>
    <t>998</t>
  </si>
  <si>
    <t>Přesun hmot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</si>
  <si>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</si>
  <si>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</si>
  <si>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730266263</t>
  </si>
  <si>
    <t>https://podminky.urs.cz/item/CS_URS_2024_01/998011008</t>
  </si>
  <si>
    <t>22</t>
  </si>
  <si>
    <t>998011018</t>
  </si>
  <si>
    <t>Přesun hmot pro budovy občanské výstavby, bydlení, výrobu a služby s nosnou svislou konstrukcí zděnou z cihel, tvárnic nebo kamene Příplatek k cenám za zvětšený přesun přes vymezenou vodorovnou dopravní vzdálenost do 5000 m</t>
  </si>
  <si>
    <t>1814646640</t>
  </si>
  <si>
    <t>https://podminky.urs.cz/item/CS_URS_2024_01/998011018</t>
  </si>
  <si>
    <t>23</t>
  </si>
  <si>
    <t>998011019</t>
  </si>
  <si>
    <t>Přesun hmot pro budovy občanské výstavby, bydlení, výrobu a služby s nosnou svislou konstrukcí zděnou z cihel, tvárnic nebo kamene Příplatek k cenám za zvětšený přesun přes vymezenou vodorovnou dopravní vzdálenost za každých dalších započatých 5000 m</t>
  </si>
  <si>
    <t>-1524299337</t>
  </si>
  <si>
    <t>https://podminky.urs.cz/item/CS_URS_2024_01/998011019</t>
  </si>
  <si>
    <t>8,497*3 'Přepočtené koeficientem množství</t>
  </si>
  <si>
    <t>PSV</t>
  </si>
  <si>
    <t>Práce a dodávky PSV</t>
  </si>
  <si>
    <t>714</t>
  </si>
  <si>
    <t>Akustická a protiotřesová opatření</t>
  </si>
  <si>
    <t>24</t>
  </si>
  <si>
    <t>714122002</t>
  </si>
  <si>
    <t>Montáž akustických minerálních panelů volně zavěšených velikosti 2700x1200 mm</t>
  </si>
  <si>
    <t>kus</t>
  </si>
  <si>
    <t>-711347227</t>
  </si>
  <si>
    <t>https://podminky.urs.cz/item/CS_URS_2024_01/714122002</t>
  </si>
  <si>
    <t>TZ, výkres podhledů</t>
  </si>
  <si>
    <t>Skladba PD3</t>
  </si>
  <si>
    <t>25</t>
  </si>
  <si>
    <t>63126389</t>
  </si>
  <si>
    <t>panel akustický povrch velice porézní skelná tkanina hrana zatřená rovná Aeq=5,7m2 volně zavěšený obdélník 2700x1200mm bílý tl 40mm</t>
  </si>
  <si>
    <t>-564715986</t>
  </si>
  <si>
    <t>26</t>
  </si>
  <si>
    <t>998714111</t>
  </si>
  <si>
    <t>Přesun hmot pro akustická a protiotřesová opatření stanovený z hmotnosti přesunovaného materiálu vodorovná dopravní vzdálenost do 50 m s omezením mechanizace v objektech výšky do 6 m</t>
  </si>
  <si>
    <t>843778936</t>
  </si>
  <si>
    <t>https://podminky.urs.cz/item/CS_URS_2024_01/998714111</t>
  </si>
  <si>
    <t>27</t>
  </si>
  <si>
    <t>998714194</t>
  </si>
  <si>
    <t>Přesun hmot pro akustická a protiotřesová opatření stanovený z hmotnosti přesunovaného materiálu vodorovná dopravní vzdálenost do 50 m Příplatek k cenám za zvětšený přesun přes vymezenou vodorovnou dopravní vzdálenost do 1000 m</t>
  </si>
  <si>
    <t>-2038632720</t>
  </si>
  <si>
    <t>https://podminky.urs.cz/item/CS_URS_2024_01/998714194</t>
  </si>
  <si>
    <t>28</t>
  </si>
  <si>
    <t>998714199</t>
  </si>
  <si>
    <t>Přesun hmot pro akustická a protiotřesová opatření stanovený z hmotnosti přesunovaného materiálu vodorovná dopravní vzdálenost do 50 m Příplatek k cenám za zvětšený přesun přes vymezenou vodorovnou dopravní vzdálenost za každých dalších započatých 1000 m</t>
  </si>
  <si>
    <t>-1946376312</t>
  </si>
  <si>
    <t>https://podminky.urs.cz/item/CS_URS_2024_01/998714199</t>
  </si>
  <si>
    <t>0,033*20 'Přepočtené koeficientem množství</t>
  </si>
  <si>
    <t>721</t>
  </si>
  <si>
    <t>Zdravotechnika - vnitřní kanalizace</t>
  </si>
  <si>
    <t>29</t>
  </si>
  <si>
    <t>721171803</t>
  </si>
  <si>
    <t>Demontáž potrubí z novodurových trub odpadních nebo připojovacích do D 75</t>
  </si>
  <si>
    <t>1858947880</t>
  </si>
  <si>
    <t>https://podminky.urs.cz/item/CS_URS_2024_01/721171803</t>
  </si>
  <si>
    <t>722</t>
  </si>
  <si>
    <t>Zdravotechnika - vnitřní vodovod</t>
  </si>
  <si>
    <t>30</t>
  </si>
  <si>
    <t>722170801</t>
  </si>
  <si>
    <t>Demontáž rozvodů vody z plastů do Ø 25 mm</t>
  </si>
  <si>
    <t>-847891038</t>
  </si>
  <si>
    <t>https://podminky.urs.cz/item/CS_URS_2024_01/722170801</t>
  </si>
  <si>
    <t>20+20</t>
  </si>
  <si>
    <t>725</t>
  </si>
  <si>
    <t>Zdravotechnika - zařizovací předměty</t>
  </si>
  <si>
    <t>31</t>
  </si>
  <si>
    <t>725210821</t>
  </si>
  <si>
    <t>Demontáž umyvadel bez výtokových armatur umyvadel</t>
  </si>
  <si>
    <t>soubor</t>
  </si>
  <si>
    <t>-1605693354</t>
  </si>
  <si>
    <t>https://podminky.urs.cz/item/CS_URS_2024_01/725210821</t>
  </si>
  <si>
    <t>725310823</t>
  </si>
  <si>
    <t>Demontáž dřezů jednodílných bez výtokových armatur vestavěných v kuchyňských sestavách</t>
  </si>
  <si>
    <t>222898283</t>
  </si>
  <si>
    <t>https://podminky.urs.cz/item/CS_URS_2024_01/725310823</t>
  </si>
  <si>
    <t>33</t>
  </si>
  <si>
    <t>725320822</t>
  </si>
  <si>
    <t>Demontáž dřezů dvojitých bez výtokových armatur vestavěných v kuchyňských sestavách</t>
  </si>
  <si>
    <t>690863615</t>
  </si>
  <si>
    <t>https://podminky.urs.cz/item/CS_URS_2024_01/725320822</t>
  </si>
  <si>
    <t>34</t>
  </si>
  <si>
    <t>725820802</t>
  </si>
  <si>
    <t>Demontáž baterií stojánkových do 1 otvoru</t>
  </si>
  <si>
    <t>975523749</t>
  </si>
  <si>
    <t>https://podminky.urs.cz/item/CS_URS_2024_01/725820802</t>
  </si>
  <si>
    <t>35</t>
  </si>
  <si>
    <t>725860811</t>
  </si>
  <si>
    <t>Demontáž zápachových uzávěrek pro zařizovací předměty jednoduchých</t>
  </si>
  <si>
    <t>-1086833657</t>
  </si>
  <si>
    <t>https://podminky.urs.cz/item/CS_URS_2024_01/725860811</t>
  </si>
  <si>
    <t>735</t>
  </si>
  <si>
    <t>Ústřední vytápění - otopná tělesa</t>
  </si>
  <si>
    <t>36</t>
  </si>
  <si>
    <t>735R01</t>
  </si>
  <si>
    <t xml:space="preserve">Demontáž, přesun a zpětná montáž otopného tělesa panelového dvouřadého dl přes 1500 do 2820 mm_x000d_
Podrobná specifikace viz TZ pol. č. 1_x000d_
</t>
  </si>
  <si>
    <t>229566464</t>
  </si>
  <si>
    <t>TZ, výkresy bouracích prací, nového stavu</t>
  </si>
  <si>
    <t>Pol. č. 1</t>
  </si>
  <si>
    <t>37</t>
  </si>
  <si>
    <t>735R02</t>
  </si>
  <si>
    <t xml:space="preserve">Demontáž, přesun a zpětná montáž otopného tělesa panelového dvouřadého dl přes 1500 do 2820 mm_x000d_
Podrobná specifikace viz TZ pol. č. 2_x000d_
</t>
  </si>
  <si>
    <t>1037518596</t>
  </si>
  <si>
    <t>Pol. č. 2</t>
  </si>
  <si>
    <t>38</t>
  </si>
  <si>
    <t>735R03</t>
  </si>
  <si>
    <t xml:space="preserve">Demontáž, přesun a zpětná montáž otopného tělesa panelového dvouřadého dl přes 1500 do 2820 mm_x000d_
Podrobná specifikace viz TZ pol. č. 3_x000d_
</t>
  </si>
  <si>
    <t>1205877394</t>
  </si>
  <si>
    <t>Pol. č. 3</t>
  </si>
  <si>
    <t>39</t>
  </si>
  <si>
    <t>735R04</t>
  </si>
  <si>
    <t xml:space="preserve">Demontáž, přesun a zpětná montáž otopného tělesa panelového dvouřadého dl přes 1500 do 2820 mm_x000d_
Podrobná specifikace viz TZ pol. č. 4_x000d_
</t>
  </si>
  <si>
    <t>-123700061</t>
  </si>
  <si>
    <t>Pol. č. 4</t>
  </si>
  <si>
    <t>742</t>
  </si>
  <si>
    <t>Elektroinstalace - slaboproud</t>
  </si>
  <si>
    <t>40</t>
  </si>
  <si>
    <t>742R01</t>
  </si>
  <si>
    <t>Odpojení a demontáž stávajícího požárního hlasiče a klávesnice EZS_x000d_
Po vyzdění nové stěny dopojení kabeláže a zpětná montáž_x000d_
Včetně kotevního a instalačního materiálu</t>
  </si>
  <si>
    <t>995563992</t>
  </si>
  <si>
    <t>751</t>
  </si>
  <si>
    <t>41</t>
  </si>
  <si>
    <t>751377824</t>
  </si>
  <si>
    <t>Demontáž odsávacích stropů, zákrytů odsávacího zákrytu (digestoř) průmyslového nástěnného, průřezu přes 2,0 do 2,5 m2</t>
  </si>
  <si>
    <t>917413477</t>
  </si>
  <si>
    <t>https://podminky.urs.cz/item/CS_URS_2024_01/751377824</t>
  </si>
  <si>
    <t>762</t>
  </si>
  <si>
    <t>Konstrukce tesařské</t>
  </si>
  <si>
    <t>42</t>
  </si>
  <si>
    <t>762953801</t>
  </si>
  <si>
    <t>Demontáž teras nášlapné vrstvy z dřevěných nebo dřevoplastových prken, připevněných šroubováním - pódia a zvýšené podlahy</t>
  </si>
  <si>
    <t>1319625523</t>
  </si>
  <si>
    <t>https://podminky.urs.cz/item/CS_URS_2024_01/762953801</t>
  </si>
  <si>
    <t>9,83+2,52*1,5+2,96*1,84+2,96*0,65+4,4*1,3</t>
  </si>
  <si>
    <t>0,3*(1,8+2,52+1,5+2,96+1,84+2,96+4,4)</t>
  </si>
  <si>
    <t>43</t>
  </si>
  <si>
    <t>762953811</t>
  </si>
  <si>
    <t>Demontáž teras podkladního roštu z plných nebo dutých profilů jakékoli vzdálenosti podpěr</t>
  </si>
  <si>
    <t>-88243998</t>
  </si>
  <si>
    <t>https://podminky.urs.cz/item/CS_URS_2024_01/762953811</t>
  </si>
  <si>
    <t>763</t>
  </si>
  <si>
    <t>Konstrukce suché výstavby</t>
  </si>
  <si>
    <t>44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</si>
  <si>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</si>
  <si>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</si>
  <si>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1479096221</t>
  </si>
  <si>
    <t>https://podminky.urs.cz/item/CS_URS_2024_01/763111417</t>
  </si>
  <si>
    <t>TZ, výkres nového stavu, skladby konstrukcí</t>
  </si>
  <si>
    <t>3,8*(3,96+0,4+2,18+1,32+3,9+1,58+0,87+2,54+4,23+3,95+3,3+0,87+1,2+4,35+1,2+3,63+2,49+1,2+0,6+0,6)</t>
  </si>
  <si>
    <t>-1,8-1,6-1,8</t>
  </si>
  <si>
    <t>-3,8*(3+2,58+2,03+3,1)</t>
  </si>
  <si>
    <t>45</t>
  </si>
  <si>
    <t>763111431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</si>
  <si>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</si>
  <si>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>-1709406872</t>
  </si>
  <si>
    <t>https://podminky.urs.cz/item/CS_URS_2024_01/763111431</t>
  </si>
  <si>
    <t>3,8*(1,7+0,9+1,31+2,2+2,28+2)</t>
  </si>
  <si>
    <t>-1,4*4-1,8</t>
  </si>
  <si>
    <t>46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</si>
  <si>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</si>
  <si>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</si>
  <si>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>-1130319471</t>
  </si>
  <si>
    <t>https://podminky.urs.cz/item/CS_URS_2024_01/763111437</t>
  </si>
  <si>
    <t>3,8*(1,85+3,1+1,85+3,75+3,95+5,06)</t>
  </si>
  <si>
    <t>-1,4*3</t>
  </si>
  <si>
    <t>47</t>
  </si>
  <si>
    <t>763111481</t>
  </si>
  <si>
    <t>Příčka ze sádrokartonových desek s nosnou konstrukcí z jednoduchých ocelových profilů UW, CW dvojitě opláštěná deskami kombinovanými vysokopevnostními protipožárními impregnovanými s vysokou mechanickou odolností DFRIH2 tl. 12,5 mm a standardními A tl. 12,5 mm s izolací, EI 60, příčka tl. 150 mm, profil 100, Rw do 59 dB</t>
  </si>
  <si>
    <t>462370231</t>
  </si>
  <si>
    <t>https://podminky.urs.cz/item/CS_URS_2024_01/763111481</t>
  </si>
  <si>
    <t>3,8*(3+2,58+2,03+3,1)</t>
  </si>
  <si>
    <t>48</t>
  </si>
  <si>
    <t>763111499</t>
  </si>
  <si>
    <t>Příčka ze sádrokartonových desek s nosnou konstrukcí z jednoduchých ocelových profilů UW, CW dvojitě opláštěná deskami s ochranou proti rentgenovému záření DFI tl. 2 x 12,5 mm s izolací, EI 120, příčka tl. 150 mm, profil 100, Rw do 66 dB_x000d_
Včetně tmelení protiradiačním tmelem</t>
  </si>
  <si>
    <t>-111764911</t>
  </si>
  <si>
    <t>https://podminky.urs.cz/item/CS_URS_2024_01/763111499</t>
  </si>
  <si>
    <t>3,8*(2,4+2,4+2,1+2,1)-1,6</t>
  </si>
  <si>
    <t>49</t>
  </si>
  <si>
    <t>763111717</t>
  </si>
  <si>
    <t>Příčka ze sádrokartonových desek ostatní konstrukce a práce na příčkách ze sádrokartonových desek základní penetrační nátěr (oboustranný)</t>
  </si>
  <si>
    <t>-2023354339</t>
  </si>
  <si>
    <t>https://podminky.urs.cz/item/CS_URS_2024_01/763111717</t>
  </si>
  <si>
    <t>32,6+40,70+70,13+32,08+122,71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</si>
  <si>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</si>
  <si>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</si>
  <si>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1646119697</t>
  </si>
  <si>
    <t>https://podminky.urs.cz/item/CS_URS_2024_01/763111718</t>
  </si>
  <si>
    <t>(3,96+0,4+2,18+1,32+3,9+1,58+0,87+2,54+4,23+3,95+3,3+0,87+1,2+4,35+1,2+3,63+2,49+1,2+0,6+0,6)</t>
  </si>
  <si>
    <t>(1,7+0,9+1,31+2,2+2,28+2)</t>
  </si>
  <si>
    <t>(1,85+3,1+1,85+3,75+3,95+5,06)</t>
  </si>
  <si>
    <t>(3+2,58+2,03+3,1)</t>
  </si>
  <si>
    <t>(2,4+2,4+2,1+2,1)</t>
  </si>
  <si>
    <t>51</t>
  </si>
  <si>
    <t>763111722</t>
  </si>
  <si>
    <t>Příčka ze sádrokartonových desek ostatní konstrukce a práce na příčkách ze sádrokartonových desek ochrana rohů úhelníky pozinkované</t>
  </si>
  <si>
    <t>589069079</t>
  </si>
  <si>
    <t>https://podminky.urs.cz/item/CS_URS_2024_01/763111722</t>
  </si>
  <si>
    <t>11*2,9</t>
  </si>
  <si>
    <t>52</t>
  </si>
  <si>
    <t>763111772</t>
  </si>
  <si>
    <t>Příčka ze sádrokartonových desek Příplatek k cenám za rovinnost celoplošné tmelení kvality Q4</t>
  </si>
  <si>
    <t>1395706573</t>
  </si>
  <si>
    <t>https://podminky.urs.cz/item/CS_URS_2024_01/763111772</t>
  </si>
  <si>
    <t>(32,6+40,70+70,13+32,08+122,71)*2</t>
  </si>
  <si>
    <t>53</t>
  </si>
  <si>
    <t>763111812</t>
  </si>
  <si>
    <t>Demontáž příček ze sádrokartonových desek s nosnou konstrukcí z ocelových profilů jednoduchých, opláštění dvojité</t>
  </si>
  <si>
    <t>-503742361</t>
  </si>
  <si>
    <t>https://podminky.urs.cz/item/CS_URS_2024_01/763111812</t>
  </si>
  <si>
    <t>3,8*(1,8+2,82+2,27+1,6+2,81+1,31+0,1+1,6)</t>
  </si>
  <si>
    <t>3,8*(1,36+0,79+1+2,96+0,7+0,49+2,92+2,3+2,25+6,1+4,11+2+1,2+2,76+3,81+0,4+2,18)</t>
  </si>
  <si>
    <t>-1,4-1,6*2</t>
  </si>
  <si>
    <t>-1,6*2</t>
  </si>
  <si>
    <t>54</t>
  </si>
  <si>
    <t>763131R01</t>
  </si>
  <si>
    <t>Podhled ze sádrokartonových desek dvouvrstvá zavěšená spodní konstrukce z ocelových profilů CD, UD dvojitě opláštěná deskami s ochranou před RTG zářením DFI tl 12,5mm, bez izolace_x000d_
Včetně tmelení protiradiačním tmelem</t>
  </si>
  <si>
    <t>1583156638</t>
  </si>
  <si>
    <t>Skladba PD4</t>
  </si>
  <si>
    <t>4,32</t>
  </si>
  <si>
    <t>55</t>
  </si>
  <si>
    <t>763131451</t>
  </si>
  <si>
    <t>Podhled ze sádrokartonových desek dvouvrstvá zavěšená spodní konstrukce z ocelových profilů CD, UD jednoduše opláštěná deskou impregnovanou H2, tl. 12,5 mm, bez izolace</t>
  </si>
  <si>
    <t>-1100986760</t>
  </si>
  <si>
    <t>https://podminky.urs.cz/item/CS_URS_2024_01/763131451</t>
  </si>
  <si>
    <t>Skladba PD1</t>
  </si>
  <si>
    <t>4,41+3,14+1,82+2,96+1,98+5+1,8+2,04+4,14</t>
  </si>
  <si>
    <t>56</t>
  </si>
  <si>
    <t>763131712</t>
  </si>
  <si>
    <t>Podhled ze sádrokartonových desek ostatní práce a konstrukce na podhledech ze sádrokartonových desek napojení na jiný druh podhledu</t>
  </si>
  <si>
    <t>1560241362</t>
  </si>
  <si>
    <t>https://podminky.urs.cz/item/CS_URS_2024_01/763131712</t>
  </si>
  <si>
    <t>1,29</t>
  </si>
  <si>
    <t>57</t>
  </si>
  <si>
    <t>763131714</t>
  </si>
  <si>
    <t>Podhled ze sádrokartonových desek ostatní práce a konstrukce na podhledech ze sádrokartonových desek základní penetrační nátěr</t>
  </si>
  <si>
    <t>1760856360</t>
  </si>
  <si>
    <t>https://podminky.urs.cz/item/CS_URS_2024_01/763131714</t>
  </si>
  <si>
    <t>58</t>
  </si>
  <si>
    <t>763131761</t>
  </si>
  <si>
    <t>Podhled ze sádrokartonových desek Příplatek k cenám za plochu do 3 m2 jednotlivě</t>
  </si>
  <si>
    <t>-1639905578</t>
  </si>
  <si>
    <t>https://podminky.urs.cz/item/CS_URS_2024_01/763131761</t>
  </si>
  <si>
    <t>1,82+2,96+1,98+1,8+2,04</t>
  </si>
  <si>
    <t>59</t>
  </si>
  <si>
    <t>763131765</t>
  </si>
  <si>
    <t>Podhled ze sádrokartonových desek Příplatek k cenám za výšku zavěšení přes 0,5 do 1,0 m</t>
  </si>
  <si>
    <t>735467537</t>
  </si>
  <si>
    <t>https://podminky.urs.cz/item/CS_URS_2024_01/763131765</t>
  </si>
  <si>
    <t>60</t>
  </si>
  <si>
    <t>763131772</t>
  </si>
  <si>
    <t>Podhled ze sádrokartonových desek Příplatek k cenám za rovinnost kvality celoplošné tmelení kvality Q4</t>
  </si>
  <si>
    <t>9410067</t>
  </si>
  <si>
    <t>https://podminky.urs.cz/item/CS_URS_2024_01/763131772</t>
  </si>
  <si>
    <t>61</t>
  </si>
  <si>
    <t>763131822</t>
  </si>
  <si>
    <t>Demontáž podhledu nebo samostatného požárního předělu ze sádrokartonových desek s nosnou konstrukcí dvouvrstvou z ocelových profilů, opláštění dvojité</t>
  </si>
  <si>
    <t>-920686970</t>
  </si>
  <si>
    <t>https://podminky.urs.cz/item/CS_URS_2024_01/763131822</t>
  </si>
  <si>
    <t>62</t>
  </si>
  <si>
    <t>763132985</t>
  </si>
  <si>
    <t>Vyspravení podhledů plochy jednotlivě přes 1,00 do 1,50 m2 _x000d_
Zpětné doplnění skládaného podhledu kolem obvodové příčky ordinace ze strany vestubulu</t>
  </si>
  <si>
    <t>1288920416</t>
  </si>
  <si>
    <t>https://podminky.urs.cz/item/CS_URS_2024_01/763132985</t>
  </si>
  <si>
    <t>63</t>
  </si>
  <si>
    <t>763171217</t>
  </si>
  <si>
    <t>Montáž klapek pro konstrukce ze sádrokartonových desek revizních pro podhledy, velikost přes 1 m2_x000d_
Dle specifikace O13</t>
  </si>
  <si>
    <t>634354105</t>
  </si>
  <si>
    <t>https://podminky.urs.cz/item/CS_URS_2024_01/763171217</t>
  </si>
  <si>
    <t>TZ, Výpis výrobků</t>
  </si>
  <si>
    <t>64</t>
  </si>
  <si>
    <t>RMAT0003</t>
  </si>
  <si>
    <t>klapka revizní do SDK dle specifikace O13</t>
  </si>
  <si>
    <t>-1695577439</t>
  </si>
  <si>
    <t>65</t>
  </si>
  <si>
    <t>763231916</t>
  </si>
  <si>
    <t>Zhotovení otvorů v podhledech a podkrovích ze sádrovláknitých desek pro prostupy (voda, elektro, topení, VZT), osvětlení, sprinklery, revizní klapky a dvířka včetně vyztužení profily, velikost přes 2,00 do 4,00 m2_x000d_
Rozebrání skládaného podhledu kolem obvodové pžíčkx ordinace ze strany vestubulu</t>
  </si>
  <si>
    <t>692720269</t>
  </si>
  <si>
    <t>https://podminky.urs.cz/item/CS_URS_2024_01/763231916</t>
  </si>
  <si>
    <t>66</t>
  </si>
  <si>
    <t>763431001</t>
  </si>
  <si>
    <t>Montáž podhledu minerálního včetně zavěšeného roštu viditelného s panely vyjímatelnými, velikosti panelů do 0,36 m2</t>
  </si>
  <si>
    <t>1977499394</t>
  </si>
  <si>
    <t>https://podminky.urs.cz/item/CS_URS_2024_01/763431001</t>
  </si>
  <si>
    <t>Skladba PD2</t>
  </si>
  <si>
    <t>5,62+30,3+21,95+21,68+5,33+8,05+12,58+13,35</t>
  </si>
  <si>
    <t>67</t>
  </si>
  <si>
    <t>59036514</t>
  </si>
  <si>
    <t>deska podhledová minerální rovná bílá jemně strukturovaná mikroperforovaná zvukově pohltivá 15x600x600mm</t>
  </si>
  <si>
    <t>59329923</t>
  </si>
  <si>
    <t>118,86*1,1 'Přepočtené koeficientem množství</t>
  </si>
  <si>
    <t>68</t>
  </si>
  <si>
    <t>763431041</t>
  </si>
  <si>
    <t>Montáž podhledu minerálního včetně zavěšeného roštu Příplatek k cenám: za výšku zavěšení přes 0,5 do 1,0 m</t>
  </si>
  <si>
    <t>-472077450</t>
  </si>
  <si>
    <t>https://podminky.urs.cz/item/CS_URS_2024_01/763431041</t>
  </si>
  <si>
    <t>69</t>
  </si>
  <si>
    <t>998763110</t>
  </si>
  <si>
    <t>Přesun hmot pro dřevostavby stanovený z hmotnosti přesunovaného materiálu vodorovná dopravní vzdálenost do 50 m s omezením mechanizace v objektech výšky do 6 m</t>
  </si>
  <si>
    <t>840500812</t>
  </si>
  <si>
    <t>https://podminky.urs.cz/item/CS_URS_2024_01/998763110</t>
  </si>
  <si>
    <t>70</t>
  </si>
  <si>
    <t>998763194</t>
  </si>
  <si>
    <t>Přesun hmot pro dřevostavby stanovený z hmotnosti přesunovaného materiálu vodorovná dopravní vzdálenost do 50 m Příplatek k cenám za zvětšený přesun přes vymezenou vodorovnou dopravní vzdálenost do 1000 m</t>
  </si>
  <si>
    <t>367720706</t>
  </si>
  <si>
    <t>https://podminky.urs.cz/item/CS_URS_2024_01/998763194</t>
  </si>
  <si>
    <t>71</t>
  </si>
  <si>
    <t>998763199</t>
  </si>
  <si>
    <t>Přesun hmot pro dřevostavby stanovený z hmotnosti přesunovaného materiálu vodorovná dopravní vzdálenost do 50 m Příplatek k cenám za zvětšený přesun přes vymezenou vodorovnou dopravní vzdálenost za každých dalších započatých 1000 m</t>
  </si>
  <si>
    <t>-1404063155</t>
  </si>
  <si>
    <t>https://podminky.urs.cz/item/CS_URS_2024_01/998763199</t>
  </si>
  <si>
    <t>18,758*20 'Přepočtené koeficientem množství</t>
  </si>
  <si>
    <t>766</t>
  </si>
  <si>
    <t>Konstrukce truhlářské</t>
  </si>
  <si>
    <t>72</t>
  </si>
  <si>
    <t>766411821</t>
  </si>
  <si>
    <t>Demontáž obložení stěn palubkami</t>
  </si>
  <si>
    <t>-1507950517</t>
  </si>
  <si>
    <t>https://podminky.urs.cz/item/CS_URS_2024_01/766411821</t>
  </si>
  <si>
    <t>1,2*(4,11+4,11-2,18+2,94+2,94-0,8)</t>
  </si>
  <si>
    <t>1*(2,3+2,56-0,8+1,36+0,64+1,36+3,52+2,59+2,56+4,31+0,7+4,02+2,52+1,84+2,96+0,7+2,82+4,15-0,75+2,92)</t>
  </si>
  <si>
    <t>73</t>
  </si>
  <si>
    <t>766411822</t>
  </si>
  <si>
    <t>Demontáž obložení stěn podkladových roštů</t>
  </si>
  <si>
    <t>931463933</t>
  </si>
  <si>
    <t>https://podminky.urs.cz/item/CS_URS_2024_01/766411822</t>
  </si>
  <si>
    <t>74</t>
  </si>
  <si>
    <t>766691914</t>
  </si>
  <si>
    <t>Ostatní práce vyvěšení nebo zavěšení křídel dřevěných dveřních, plochy do 2 m2</t>
  </si>
  <si>
    <t>-1274096925</t>
  </si>
  <si>
    <t>https://podminky.urs.cz/item/CS_URS_2024_01/766691914</t>
  </si>
  <si>
    <t>75</t>
  </si>
  <si>
    <t>766812840</t>
  </si>
  <si>
    <t>Demontáž kuchyňských linek dřevěných nebo kovových včetně skříněk uchycených na stěně, délky přes 1800 do 2100 mm</t>
  </si>
  <si>
    <t>688308389</t>
  </si>
  <si>
    <t>https://podminky.urs.cz/item/CS_URS_2024_01/766812840</t>
  </si>
  <si>
    <t>2,17+1,8+1,75</t>
  </si>
  <si>
    <t>76</t>
  </si>
  <si>
    <t>766R01</t>
  </si>
  <si>
    <t>Dodávka a montáž dveří 900/2100 včetně zárubní dle kompletní specifikace T01</t>
  </si>
  <si>
    <t>1863553284</t>
  </si>
  <si>
    <t>77</t>
  </si>
  <si>
    <t>766R02</t>
  </si>
  <si>
    <t>Dodávka a montáž dveří 900/1970 včetně zárubní dle kompletní specifikace T02</t>
  </si>
  <si>
    <t>-2049284311</t>
  </si>
  <si>
    <t>78</t>
  </si>
  <si>
    <t>766R03</t>
  </si>
  <si>
    <t>Dodávka a montáž dveří 800/2100 posuvných do pouzdra včetně dodávky a montáže pouzdra dle kompletní specifikace T03</t>
  </si>
  <si>
    <t>-393759225</t>
  </si>
  <si>
    <t>79</t>
  </si>
  <si>
    <t>766R04</t>
  </si>
  <si>
    <t>Dodávka a montáž dveří 800/2100 posuvných do pouzdra včetně dodávky a montáže pouzdra dle kompletní specifikace T04</t>
  </si>
  <si>
    <t>1855791474</t>
  </si>
  <si>
    <t>80</t>
  </si>
  <si>
    <t>766R05</t>
  </si>
  <si>
    <t>Dodávka a montáž dveří 800/2100 posuvných do pouzdra včetně dodávky a montáže pouzdra dle kompletní specifikace T05</t>
  </si>
  <si>
    <t>1938597279</t>
  </si>
  <si>
    <t>81</t>
  </si>
  <si>
    <t>766R06</t>
  </si>
  <si>
    <t>Dodávka a montáž dveří 800/2100 včetně zárubní dle kompletní specifikace T06</t>
  </si>
  <si>
    <t>-199210160</t>
  </si>
  <si>
    <t>82</t>
  </si>
  <si>
    <t>766R07</t>
  </si>
  <si>
    <t>Dodávka a montáž dveří 700/2100 včetně zárubní dle kompletní specifikace T07</t>
  </si>
  <si>
    <t>503726071</t>
  </si>
  <si>
    <t>83</t>
  </si>
  <si>
    <t>766R08</t>
  </si>
  <si>
    <t>-1522257247</t>
  </si>
  <si>
    <t>84</t>
  </si>
  <si>
    <t>766R09</t>
  </si>
  <si>
    <t>Dodávka a montáž dveří 700/2100 včetně zárubní dle kompletní specifikace T09</t>
  </si>
  <si>
    <t>1857951439</t>
  </si>
  <si>
    <t>85</t>
  </si>
  <si>
    <t>766R10</t>
  </si>
  <si>
    <t>Dodávka a montáž dveří 700/2100 včetně zárubní dle kompletní specifikace T10</t>
  </si>
  <si>
    <t>996750911</t>
  </si>
  <si>
    <t>86</t>
  </si>
  <si>
    <t>766R11</t>
  </si>
  <si>
    <t>Dodávka a montáž dveří 900/2100 včetně zárubní dle kompletní specifikace T11</t>
  </si>
  <si>
    <t>404094323</t>
  </si>
  <si>
    <t>87</t>
  </si>
  <si>
    <t>766R12</t>
  </si>
  <si>
    <t>Dodávka a montáž dveří 900/2100 včetně zárubní dle kompletní specifikace T12</t>
  </si>
  <si>
    <t>1963597566</t>
  </si>
  <si>
    <t>88</t>
  </si>
  <si>
    <t>998766111</t>
  </si>
  <si>
    <t>Přesun hmot pro konstrukce truhlářské stanovený z hmotnosti přesunovaného materiálu vodorovná dopravní vzdálenost do 50 m s omezením mechanizace v objektech výšky do 6 m</t>
  </si>
  <si>
    <t>-2073279425</t>
  </si>
  <si>
    <t>https://podminky.urs.cz/item/CS_URS_2024_01/998766111</t>
  </si>
  <si>
    <t>89</t>
  </si>
  <si>
    <t>998766194</t>
  </si>
  <si>
    <t>Přesun hmot pro konstrukce truhlářské stanovený z hmotnosti přesunovaného materiálu vodorovná dopravní vzdálenost do 50 m Příplatek k cenám za zvětšený přesun přes vymezenou vodorovnou dopravní vzdálenost do 1000 m</t>
  </si>
  <si>
    <t>621338439</t>
  </si>
  <si>
    <t>https://podminky.urs.cz/item/CS_URS_2024_01/998766194</t>
  </si>
  <si>
    <t>90</t>
  </si>
  <si>
    <t>998766199</t>
  </si>
  <si>
    <t>Přesun hmot pro konstrukce truhlářské stanovený z hmotnosti přesunovaného materiálu vodorovná dopravní vzdálenost do 50 m Příplatek k cenám za zvětšený přesun přes vymezenou vodorovnou dopravní vzdálenost za každých dalších započatých 1000 m</t>
  </si>
  <si>
    <t>639742349</t>
  </si>
  <si>
    <t>https://podminky.urs.cz/item/CS_URS_2024_01/998766199</t>
  </si>
  <si>
    <t>0,8*20 'Přepočtené koeficientem množství</t>
  </si>
  <si>
    <t>767</t>
  </si>
  <si>
    <t>Konstrukce zámečnické</t>
  </si>
  <si>
    <t>91</t>
  </si>
  <si>
    <t>767114811</t>
  </si>
  <si>
    <t>Demontáž stěn a příček rámových zasklených z hliníkových nebo ocelových profilů vnitřních do 6 m2</t>
  </si>
  <si>
    <t>154782175</t>
  </si>
  <si>
    <t>https://podminky.urs.cz/item/CS_URS_2024_01/767114811</t>
  </si>
  <si>
    <t>2,98*(2,55+0,87+2,8+0,82+2,08)</t>
  </si>
  <si>
    <t>92</t>
  </si>
  <si>
    <t>767531215</t>
  </si>
  <si>
    <t>Montáž vstupních čisticích zón z rohoží kovových nebo plastových plochy přes 2 m2</t>
  </si>
  <si>
    <t>-1539885305</t>
  </si>
  <si>
    <t>https://podminky.urs.cz/item/CS_URS_2024_01/767531215</t>
  </si>
  <si>
    <t>93</t>
  </si>
  <si>
    <t>69752030</t>
  </si>
  <si>
    <t>rohož vstupní provedení hliník nebo mosaz/gumové vlnovky/</t>
  </si>
  <si>
    <t>1126916737</t>
  </si>
  <si>
    <t>5,62*1,1 'Přepočtené koeficientem množství</t>
  </si>
  <si>
    <t>94</t>
  </si>
  <si>
    <t>767531235</t>
  </si>
  <si>
    <t>Montáž vstupních čisticích zón z rohoží osazení záchytné vany plochy přes 2 m2</t>
  </si>
  <si>
    <t>925799292</t>
  </si>
  <si>
    <t>https://podminky.urs.cz/item/CS_URS_2024_01/767531235</t>
  </si>
  <si>
    <t>95</t>
  </si>
  <si>
    <t>69752167</t>
  </si>
  <si>
    <t>vana záchytná čistících zón z nerezového plechu včetně rámu přes 2m2</t>
  </si>
  <si>
    <t>-1109109381</t>
  </si>
  <si>
    <t>96</t>
  </si>
  <si>
    <t>767640224</t>
  </si>
  <si>
    <t>Montáž dveří ocelových nebo hliníkových vchodových dvoukřídlové s pevným bočním dílem a nadsvětlíkem</t>
  </si>
  <si>
    <t>1879079255</t>
  </si>
  <si>
    <t>https://podminky.urs.cz/item/CS_URS_2024_01/767640224</t>
  </si>
  <si>
    <t>Specifikace H02</t>
  </si>
  <si>
    <t>97</t>
  </si>
  <si>
    <t>RMAT0002</t>
  </si>
  <si>
    <t>Interiérová prosklená stestava 2,84x3 m, rozměr dveří 1,8x2,15 m_x000d_
Podrobná specifikace H02</t>
  </si>
  <si>
    <t>1970770706</t>
  </si>
  <si>
    <t>98</t>
  </si>
  <si>
    <t>767642114</t>
  </si>
  <si>
    <t>Montáž automatických dveří posuvných, výšky přes 2200 do 3000 mm lineárních, šířky přes 1800 do 3500 mm</t>
  </si>
  <si>
    <t>1233829666</t>
  </si>
  <si>
    <t>https://podminky.urs.cz/item/CS_URS_2024_01/767642114</t>
  </si>
  <si>
    <t>Specifikace H01</t>
  </si>
  <si>
    <t>99</t>
  </si>
  <si>
    <t>RMAT0001</t>
  </si>
  <si>
    <t xml:space="preserve">dveře automatické posuvné rozměru 1000x2150 mm, celkový rozměr stěny  2200x2750 mm _x000d_
Podrobná specifikace H01</t>
  </si>
  <si>
    <t>1991153313</t>
  </si>
  <si>
    <t>100</t>
  </si>
  <si>
    <t>767R01</t>
  </si>
  <si>
    <t>Nástěnné madlo dodávka a montáž_x000d_
V kompletizovanéím provedení dle specifikace O01</t>
  </si>
  <si>
    <t>-750051725</t>
  </si>
  <si>
    <t>Specifikace O01</t>
  </si>
  <si>
    <t>101</t>
  </si>
  <si>
    <t>767R02</t>
  </si>
  <si>
    <t>Nástěnné madlo dodávka a montáž_x000d_
V kompletizovanéím provedení dle specifikace O02</t>
  </si>
  <si>
    <t>-1869398990</t>
  </si>
  <si>
    <t>Specifikace O02</t>
  </si>
  <si>
    <t>102</t>
  </si>
  <si>
    <t>767R03</t>
  </si>
  <si>
    <t>Nástěnné sklopné madlo dodávka a montáž_x000d_
V kompletizovanéím provedení dle specifikace O03</t>
  </si>
  <si>
    <t>-624808679</t>
  </si>
  <si>
    <t>Specifikace O03</t>
  </si>
  <si>
    <t>103</t>
  </si>
  <si>
    <t>767R04</t>
  </si>
  <si>
    <t>Revizní dvířka do stěny_x000d_
V kompletizovanéím provedení dle specifikace O04</t>
  </si>
  <si>
    <t>-1821644719</t>
  </si>
  <si>
    <t>Specifikace O04</t>
  </si>
  <si>
    <t>104</t>
  </si>
  <si>
    <t>767R05</t>
  </si>
  <si>
    <t>Zádová opěra wc_x000d_
V kompletizovanéím provedení dle specifikace O05</t>
  </si>
  <si>
    <t>2076810332</t>
  </si>
  <si>
    <t>Specifikace O05</t>
  </si>
  <si>
    <t>105</t>
  </si>
  <si>
    <t>767R06</t>
  </si>
  <si>
    <t>Přebalovací pult_x000d_
V kompletizovanéím provedení dle specifikace O06</t>
  </si>
  <si>
    <t>2021043067</t>
  </si>
  <si>
    <t>Specifikace O06</t>
  </si>
  <si>
    <t>106</t>
  </si>
  <si>
    <t>767R07</t>
  </si>
  <si>
    <t>Systém nouzového volání bezbariérového wc_x000d_
Kompletní dodávka včetně napojení na elektroinstalacií dle specifikace O07</t>
  </si>
  <si>
    <t>-2009524608</t>
  </si>
  <si>
    <t>Specifikace O07</t>
  </si>
  <si>
    <t>107</t>
  </si>
  <si>
    <t>767R08</t>
  </si>
  <si>
    <t>Přenosný hasící přístroj 21A_x000d_
Kompletní dodávka dle specifikace O08</t>
  </si>
  <si>
    <t>-78909145</t>
  </si>
  <si>
    <t>Specifikace O08</t>
  </si>
  <si>
    <t>108</t>
  </si>
  <si>
    <t>767R09</t>
  </si>
  <si>
    <t>Šatní skříň - sestava 3ks_x000d_
V kompletizovanéím provedení dle specifikace O09</t>
  </si>
  <si>
    <t>-830242423</t>
  </si>
  <si>
    <t>Specifikace O09</t>
  </si>
  <si>
    <t>109</t>
  </si>
  <si>
    <t>767R10</t>
  </si>
  <si>
    <t>Přechodová lišta hliníková dodávka a montáž_x000d_
Včetně kotevního materiálu dle specifikace O10</t>
  </si>
  <si>
    <t>-679609765</t>
  </si>
  <si>
    <t>Specifikace O10</t>
  </si>
  <si>
    <t>3,8</t>
  </si>
  <si>
    <t>110</t>
  </si>
  <si>
    <t>767R11</t>
  </si>
  <si>
    <t>Vnitřní předokenní rolety dodávka a montáž_x000d_
Včetně kotevního materiálu, dodávka v kompletizovaném provedení dle specifikace O11</t>
  </si>
  <si>
    <t>-539002333</t>
  </si>
  <si>
    <t>Specifikace O11</t>
  </si>
  <si>
    <t>111</t>
  </si>
  <si>
    <t>767R12</t>
  </si>
  <si>
    <t>Vnitřní předokenní rolety dodávka a montáž_x000d_
Včetně kotevního materiálu, dodávka v kompletizovaném provedení dle specifikace O12</t>
  </si>
  <si>
    <t>276930235</t>
  </si>
  <si>
    <t>Specifikace O12</t>
  </si>
  <si>
    <t>112</t>
  </si>
  <si>
    <t>767R13</t>
  </si>
  <si>
    <t xml:space="preserve">Polepy dle specifikace O14_x000d_
</t>
  </si>
  <si>
    <t>-1476052383</t>
  </si>
  <si>
    <t>Specifikace O14</t>
  </si>
  <si>
    <t>113</t>
  </si>
  <si>
    <t>767R14</t>
  </si>
  <si>
    <t>Sprchové dveře dodávka a montáž_x000d_
Včetně kotevního materiálu, dodávka v kompletizovaném provedení dle specifikace O15</t>
  </si>
  <si>
    <t>-1274818736</t>
  </si>
  <si>
    <t>Specifikace O15</t>
  </si>
  <si>
    <t>114</t>
  </si>
  <si>
    <t>767R15</t>
  </si>
  <si>
    <t>Pisoárová dělící stěna dodávka a montáž_x000d_
Včetně kotevního materiálu, dodávka v kompletizovaném provedení dle specifikace O16</t>
  </si>
  <si>
    <t>-254641939</t>
  </si>
  <si>
    <t>Specifikace O16</t>
  </si>
  <si>
    <t>115</t>
  </si>
  <si>
    <t>767R16</t>
  </si>
  <si>
    <t>Demontáž a zpětná montáž PHP ve vestibulu_x000d_
Včetně kotevního materiálu</t>
  </si>
  <si>
    <t>1404460729</t>
  </si>
  <si>
    <t>TZ, Výkresová dokumentace</t>
  </si>
  <si>
    <t>116</t>
  </si>
  <si>
    <t>767R17</t>
  </si>
  <si>
    <t>Dodávka a montáž PHP práškový 21A 6kg</t>
  </si>
  <si>
    <t>-1394508571</t>
  </si>
  <si>
    <t>117</t>
  </si>
  <si>
    <t>998767111</t>
  </si>
  <si>
    <t>Přesun hmot pro zámečnické konstrukce stanovený z hmotnosti přesunovaného materiálu vodorovná dopravní vzdálenost do 50 m s omezením mechanizace v objektech výšky do 6 m</t>
  </si>
  <si>
    <t>-1809156928</t>
  </si>
  <si>
    <t>https://podminky.urs.cz/item/CS_URS_2024_01/998767111</t>
  </si>
  <si>
    <t>118</t>
  </si>
  <si>
    <t>998767194</t>
  </si>
  <si>
    <t>Přesun hmot pro zámečnické konstrukce stanovený z hmotnosti přesunovaného materiálu vodorovná dopravní vzdálenost do 50 m Příplatek k cenám za zvětšený přesun přes vymezenou vodorovnou dopravní vzdálenost do 1000 m</t>
  </si>
  <si>
    <t>882326483</t>
  </si>
  <si>
    <t>https://podminky.urs.cz/item/CS_URS_2024_01/998767194</t>
  </si>
  <si>
    <t>119</t>
  </si>
  <si>
    <t>998767199</t>
  </si>
  <si>
    <t>Přesun hmot pro zámečnické konstrukce stanovený z hmotnosti přesunovaného materiálu vodorovná dopravní vzdálenost do 50 m Příplatek k cenám za zvětšený přesun přes vymezenou vodorovnou dopravní vzdálenost za každých dalších započatých 1000 m</t>
  </si>
  <si>
    <t>28012829</t>
  </si>
  <si>
    <t>https://podminky.urs.cz/item/CS_URS_2024_01/998767199</t>
  </si>
  <si>
    <t>1,063*20 'Přepočtené koeficientem množství</t>
  </si>
  <si>
    <t>771</t>
  </si>
  <si>
    <t>Podlahy z dlaždic</t>
  </si>
  <si>
    <t>120</t>
  </si>
  <si>
    <t>771111011</t>
  </si>
  <si>
    <t>Příprava podkladu před provedením dlažby vysátí podlah</t>
  </si>
  <si>
    <t>-992552723</t>
  </si>
  <si>
    <t>https://podminky.urs.cz/item/CS_URS_2024_01/771111011</t>
  </si>
  <si>
    <t>121</t>
  </si>
  <si>
    <t>771161021</t>
  </si>
  <si>
    <t>Příprava podkladu před provedením dlažby montáž profilu ukončujícího profilu pro plynulý přechod (dlažba-koberec apod.)</t>
  </si>
  <si>
    <t>-1319361550</t>
  </si>
  <si>
    <t>https://podminky.urs.cz/item/CS_URS_2024_01/771161021</t>
  </si>
  <si>
    <t>0,9+0,7+0,7+0,7</t>
  </si>
  <si>
    <t>122</t>
  </si>
  <si>
    <t>59054100</t>
  </si>
  <si>
    <t>profil přechodový Al s pohyblivým ramenem 8x20mm</t>
  </si>
  <si>
    <t>2101761246</t>
  </si>
  <si>
    <t>3*1,1 'Přepočtené koeficientem množství</t>
  </si>
  <si>
    <t>123</t>
  </si>
  <si>
    <t>771471810</t>
  </si>
  <si>
    <t>Demontáž soklíků z dlaždic keramických kladených do malty rovných</t>
  </si>
  <si>
    <t>-486405123</t>
  </si>
  <si>
    <t>https://podminky.urs.cz/item/CS_URS_2024_01/771471810</t>
  </si>
  <si>
    <t>0,7+2,03+0,4+3,96+2,84+3,62+3,62+0,15+1,36+1,36+0,64+0,79+4,31+4,31+1,15+2,82+0,7+2,82+0,7+2,96+2,81+2,56+5,77+5,45+0,9+2,19+4,17+4,17-1,5+4,18+2,8</t>
  </si>
  <si>
    <t>1,7+2,27+6,1+6,1+4,1+4,1+2,81*4+2,62+3,2+6,1+1,2+1,6+0,6*5+2,27+2,4</t>
  </si>
  <si>
    <t>124</t>
  </si>
  <si>
    <t>771571810</t>
  </si>
  <si>
    <t>Demontáž podlah z dlaždic keramických kladených do malty</t>
  </si>
  <si>
    <t>1251844784</t>
  </si>
  <si>
    <t>https://podminky.urs.cz/item/CS_URS_2024_01/771571810</t>
  </si>
  <si>
    <t>125</t>
  </si>
  <si>
    <t>771574413</t>
  </si>
  <si>
    <t>Montáž podlah z dlaždic keramických lepených cementovým flexibilním lepidlem hladkých, tloušťky do 10 mm přes 2 do 4 ks/m2</t>
  </si>
  <si>
    <t>1327431851</t>
  </si>
  <si>
    <t>https://podminky.urs.cz/item/CS_URS_2024_01/771574413</t>
  </si>
  <si>
    <t>126</t>
  </si>
  <si>
    <t>59761136</t>
  </si>
  <si>
    <t>dlažba keramická slinutá mrazuvzdorná povrch hladký/lesklý tl do 10mm přes 2 do 4ks/m2_x000d_
Minimální cena 650Kč/m2</t>
  </si>
  <si>
    <t>2011956410</t>
  </si>
  <si>
    <t>22,88*1,15 'Přepočtené koeficientem množství</t>
  </si>
  <si>
    <t>127</t>
  </si>
  <si>
    <t>771577211</t>
  </si>
  <si>
    <t>Montáž podlah z dlaždic keramických lepených cementovým flexibilním lepidlem Příplatek k cenám za plochu do 5 m2 jednotlivě</t>
  </si>
  <si>
    <t>-761466953</t>
  </si>
  <si>
    <t>https://podminky.urs.cz/item/CS_URS_2024_01/771577211</t>
  </si>
  <si>
    <t>128</t>
  </si>
  <si>
    <t>771591112</t>
  </si>
  <si>
    <t>Izolace podlahy pod dlažbu nátěrem nebo stěrkou ve dvou vrstvách</t>
  </si>
  <si>
    <t>-456840728</t>
  </si>
  <si>
    <t>https://podminky.urs.cz/item/CS_URS_2024_01/771591112</t>
  </si>
  <si>
    <t>776</t>
  </si>
  <si>
    <t>Podlahy povlakové</t>
  </si>
  <si>
    <t>129</t>
  </si>
  <si>
    <t>776111112</t>
  </si>
  <si>
    <t>Příprava podkladu povlakových podlah a stěn broušení podlah nového podkladu betonového</t>
  </si>
  <si>
    <t>-1639746075</t>
  </si>
  <si>
    <t>https://podminky.urs.cz/item/CS_URS_2024_01/776111112</t>
  </si>
  <si>
    <t>130</t>
  </si>
  <si>
    <t>776111311</t>
  </si>
  <si>
    <t>Příprava podkladu povlakových podlah a stěn vysátí podlah</t>
  </si>
  <si>
    <t>-1165890305</t>
  </si>
  <si>
    <t>https://podminky.urs.cz/item/CS_URS_2024_01/776111311</t>
  </si>
  <si>
    <t>131</t>
  </si>
  <si>
    <t>776121112</t>
  </si>
  <si>
    <t>Příprava podkladu povlakových podlah a stěn penetrace vodou ředitelná podlah</t>
  </si>
  <si>
    <t>719634681</t>
  </si>
  <si>
    <t>https://podminky.urs.cz/item/CS_URS_2024_01/776121112</t>
  </si>
  <si>
    <t>132</t>
  </si>
  <si>
    <t>776231111</t>
  </si>
  <si>
    <t>Montáž podlahovin z vinylu lepením lamel nebo čtverců standardním lepidlem</t>
  </si>
  <si>
    <t>1067972273</t>
  </si>
  <si>
    <t>https://podminky.urs.cz/item/CS_URS_2024_01/776231111</t>
  </si>
  <si>
    <t>30,3+5,33+8,05+4,41+12,58+13,35</t>
  </si>
  <si>
    <t>Skladba P4</t>
  </si>
  <si>
    <t>21,95+21,68+4,32</t>
  </si>
  <si>
    <t>133</t>
  </si>
  <si>
    <t>776411212</t>
  </si>
  <si>
    <t>Montáž soklíků tahaných (fabiony) z PVC obvodových, výšky přes 80 do 100 mm</t>
  </si>
  <si>
    <t>-1598697836</t>
  </si>
  <si>
    <t>https://podminky.urs.cz/item/CS_URS_2024_01/776411212</t>
  </si>
  <si>
    <t>51,51+19,54+20,69+9,3+10,3+24,3</t>
  </si>
  <si>
    <t>134</t>
  </si>
  <si>
    <t>28342163</t>
  </si>
  <si>
    <t>lišta podlahová PVC fabion</t>
  </si>
  <si>
    <t>2071890174</t>
  </si>
  <si>
    <t>135</t>
  </si>
  <si>
    <t>28411051</t>
  </si>
  <si>
    <t>dílce vinylové tl 2,5mm, nášlapná vrstva 0,55mm, úprava PUR, třída zátěže 23/33/42, otlak 0,05mm, R10, třída otěru T, hořlavost Bfl S1, bez ftalátů_x000d_
Minimální cena 850Kč/m2</t>
  </si>
  <si>
    <t>1691355241</t>
  </si>
  <si>
    <t>74,020</t>
  </si>
  <si>
    <t>135,64*0,2</t>
  </si>
  <si>
    <t>101,148*1,1 'Přepočtené koeficientem množství</t>
  </si>
  <si>
    <t>136</t>
  </si>
  <si>
    <t>28411025</t>
  </si>
  <si>
    <t xml:space="preserve">dílce vinylové tl 2,5mm, nášlapná vrstva 0,55mm, úprava PUR, třída zátěže 23/33/42, otlak 0,05mm, R10, třída otěru T, hořlavost Bfl S1, bez ftalátů antistatické  R &lt;1000MΩ_x000d_
včetně provedení uzemění z Cu pásků_x000d_
Minimální cena 850Kč/m2</t>
  </si>
  <si>
    <t>-231181490</t>
  </si>
  <si>
    <t>47,95</t>
  </si>
  <si>
    <t>47,95*1,1 'Přepočtené koeficientem množství</t>
  </si>
  <si>
    <t>137</t>
  </si>
  <si>
    <t>998776111</t>
  </si>
  <si>
    <t>Přesun hmot pro podlahy povlakové stanovený z hmotnosti přesunovaného materiálu vodorovná dopravní vzdálenost do 50 m s omezením mechanizace v objektech výšky do 6 m</t>
  </si>
  <si>
    <t>-1647316848</t>
  </si>
  <si>
    <t>https://podminky.urs.cz/item/CS_URS_2024_01/998776111</t>
  </si>
  <si>
    <t>138</t>
  </si>
  <si>
    <t>998776194</t>
  </si>
  <si>
    <t>Přesun hmot pro podlahy povlakové stanovený z hmotnosti přesunovaného materiálu vodorovná dopravní vzdálenost do 50 m Příplatek k cenám za zvětšený přesun přes vymezenou vodorovnou dopravní vzdálenost do 1000 m</t>
  </si>
  <si>
    <t>-1299182094</t>
  </si>
  <si>
    <t>https://podminky.urs.cz/item/CS_URS_2024_01/998776194</t>
  </si>
  <si>
    <t>139</t>
  </si>
  <si>
    <t>998776199</t>
  </si>
  <si>
    <t>Přesun hmot pro podlahy povlakové stanovený z hmotnosti přesunovaného materiálu vodorovná dopravní vzdálenost do 50 m Příplatek k cenám za zvětšený přesun přes vymezenou vodorovnou dopravní vzdálenost za každých dalších započatých 1000 m</t>
  </si>
  <si>
    <t>1144095937</t>
  </si>
  <si>
    <t>https://podminky.urs.cz/item/CS_URS_2024_01/998776199</t>
  </si>
  <si>
    <t>0,746*20 'Přepočtené koeficientem množství</t>
  </si>
  <si>
    <t>781</t>
  </si>
  <si>
    <t>Dokončovací práce - obklady</t>
  </si>
  <si>
    <t>140</t>
  </si>
  <si>
    <t>781111011</t>
  </si>
  <si>
    <t>Příprava podkladu před provedením obkladu oprášení (ometení) stěny</t>
  </si>
  <si>
    <t>1211000891</t>
  </si>
  <si>
    <t>https://podminky.urs.cz/item/CS_URS_2024_01/781111011</t>
  </si>
  <si>
    <t>Skladba S2, S6</t>
  </si>
  <si>
    <t>1,5*(0,3+0,85+1,3+2,2+1)</t>
  </si>
  <si>
    <t>2,6*(1,9+1,02+1,25+1,15+0,3)-0,7*2,1</t>
  </si>
  <si>
    <t>2,6*(1,86+1,84+0,27+0,52+1,59)-0,7*2,1</t>
  </si>
  <si>
    <t>2,6*(2,27+2,27+2,2+2,2)-0,7*2,1*2</t>
  </si>
  <si>
    <t>2,6*(1,31*4+2,27+2,27+1,59+1,59)-0,7*2,1*3</t>
  </si>
  <si>
    <t>0,8*(0,6+3,1+0,4+2,7+0,7+0,7+3+2,59)</t>
  </si>
  <si>
    <t>2,6*(1,75*4+0,95+0,95+1,9+1+0,9+0,9*3+0,2)-0,7*2,1*3</t>
  </si>
  <si>
    <t>141</t>
  </si>
  <si>
    <t>781121011</t>
  </si>
  <si>
    <t>Příprava podkladu před provedením obkladu nátěr penetrační na stěnu</t>
  </si>
  <si>
    <t>-1315205840</t>
  </si>
  <si>
    <t>https://podminky.urs.cz/item/CS_URS_2024_01/781121011</t>
  </si>
  <si>
    <t>142</t>
  </si>
  <si>
    <t>781131112</t>
  </si>
  <si>
    <t>Izolace stěny pod obklad izolace nátěrem nebo stěrkou ve dvou vrstvách</t>
  </si>
  <si>
    <t>552660434</t>
  </si>
  <si>
    <t>https://podminky.urs.cz/item/CS_URS_2024_01/781131112</t>
  </si>
  <si>
    <t>143</t>
  </si>
  <si>
    <t>781471810</t>
  </si>
  <si>
    <t>Demontáž obkladů z dlaždic keramických kladených do malty</t>
  </si>
  <si>
    <t>-1886164490</t>
  </si>
  <si>
    <t>https://podminky.urs.cz/item/CS_URS_2024_01/781471810</t>
  </si>
  <si>
    <t>1,5*4,26</t>
  </si>
  <si>
    <t>0,75*(1,8+1,75)</t>
  </si>
  <si>
    <t>2,1*(2,17+2,17+1,6+1,6)-1,4</t>
  </si>
  <si>
    <t>144</t>
  </si>
  <si>
    <t>781472213</t>
  </si>
  <si>
    <t>Montáž keramických obkladů stěn lepených cementovým flexibilním lepidlem hladkých přes 2 do 4 ks/m2</t>
  </si>
  <si>
    <t>1829933106</t>
  </si>
  <si>
    <t>https://podminky.urs.cz/item/CS_URS_2024_01/781472213</t>
  </si>
  <si>
    <t>145</t>
  </si>
  <si>
    <t>59761703</t>
  </si>
  <si>
    <t>obklad keramický nemrazuvzdorný povrch hladký/lesklý tl do 10mm do 2ks/m2_x000d_
Minimální cena 650Kč/m2</t>
  </si>
  <si>
    <t>-42172878</t>
  </si>
  <si>
    <t>132,727*1,15 'Přepočtené koeficientem množství</t>
  </si>
  <si>
    <t>146</t>
  </si>
  <si>
    <t>998781111</t>
  </si>
  <si>
    <t>Přesun hmot pro obklady keramické stanovený z hmotnosti přesunovaného materiálu vodorovná dopravní vzdálenost do 50 m s omezením mechanizace v objektech výšky do 6 m</t>
  </si>
  <si>
    <t>1990814913</t>
  </si>
  <si>
    <t>https://podminky.urs.cz/item/CS_URS_2024_01/998781111</t>
  </si>
  <si>
    <t>147</t>
  </si>
  <si>
    <t>998781194</t>
  </si>
  <si>
    <t>Přesun hmot pro obklady keramické stanovený z hmotnosti přesunovaného materiálu vodorovná dopravní vzdálenost do 50 m Příplatek k cenám za zvětšený přesun přes vymezenou vodorovnou dopravní vzdálenost do 1000 m</t>
  </si>
  <si>
    <t>-662688124</t>
  </si>
  <si>
    <t>https://podminky.urs.cz/item/CS_URS_2024_01/998781194</t>
  </si>
  <si>
    <t>148</t>
  </si>
  <si>
    <t>998781199</t>
  </si>
  <si>
    <t>Přesun hmot pro obklady keramické stanovený z hmotnosti přesunovaného materiálu vodorovná dopravní vzdálenost do 50 m Příplatek k cenám za zvětšený přesun přes vymezenou vodorovnou dopravní vzdálenost za každých dalších započatých 1000 m</t>
  </si>
  <si>
    <t>-1726279182</t>
  </si>
  <si>
    <t>https://podminky.urs.cz/item/CS_URS_2024_01/998781199</t>
  </si>
  <si>
    <t>4,247*20 'Přepočtené koeficientem množství</t>
  </si>
  <si>
    <t>784</t>
  </si>
  <si>
    <t>Dokončovací práce - malby a tapety</t>
  </si>
  <si>
    <t>149</t>
  </si>
  <si>
    <t>784111001</t>
  </si>
  <si>
    <t>Oprášení (ometení) podkladu v místnostech výšky do 3,80 m</t>
  </si>
  <si>
    <t>-349366927</t>
  </si>
  <si>
    <t>https://podminky.urs.cz/item/CS_URS_2024_01/784111001</t>
  </si>
  <si>
    <t>121,65-34,71+122,708*2+32,082*2+70,128*2+40,698*2+32,6*2+4,32+27,29+1,29+31,61</t>
  </si>
  <si>
    <t>150</t>
  </si>
  <si>
    <t>784161001</t>
  </si>
  <si>
    <t>Tmelení spar a rohů, šířky do 3 mm akrylátovým tmelem v místnostech výšky do 3,80 m</t>
  </si>
  <si>
    <t>-544721069</t>
  </si>
  <si>
    <t>https://podminky.urs.cz/item/CS_URS_2024_01/784161001</t>
  </si>
  <si>
    <t>151</t>
  </si>
  <si>
    <t>784181121</t>
  </si>
  <si>
    <t>Penetrace podkladu jednonásobná hloubková akrylátová bezbarvá v místnostech výšky do 3,80 m</t>
  </si>
  <si>
    <t>1861371810</t>
  </si>
  <si>
    <t>https://podminky.urs.cz/item/CS_URS_2024_01/784181121</t>
  </si>
  <si>
    <t>152</t>
  </si>
  <si>
    <t>784211001</t>
  </si>
  <si>
    <t>Malby z malířských směsí oděruvzdorných za mokra jednonásobné, bílé za mokra odruvzdorné výborně v místnostech výšky do 3,80 m</t>
  </si>
  <si>
    <t>-403143140</t>
  </si>
  <si>
    <t>https://podminky.urs.cz/item/CS_URS_2024_01/784211001</t>
  </si>
  <si>
    <t>153</t>
  </si>
  <si>
    <t>784211065</t>
  </si>
  <si>
    <t>Malby z malířských směsí oděruvzdorných za mokra Příplatek k cenám jednonásobných maleb za provádění barevné malby tónované na tónovacích automatech, v odstínu sytém</t>
  </si>
  <si>
    <t>1914401218</t>
  </si>
  <si>
    <t>https://podminky.urs.cz/item/CS_URS_2024_01/784211065</t>
  </si>
  <si>
    <t>02 - ZTI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</si>
  <si>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</si>
  <si>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</si>
  <si>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</si>
  <si>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</si>
  <si>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</si>
  <si>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</si>
  <si>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</si>
  <si>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711 - Izolace proti vodě, vlhkosti a plynům</t>
  </si>
  <si>
    <t xml:space="preserve">    726 - Zdravotechnika - předstěnové instalace</t>
  </si>
  <si>
    <t>Zemní práce</t>
  </si>
  <si>
    <t>113107136</t>
  </si>
  <si>
    <t>Odstranění podkladů nebo krytů ručně s přemístěním hmot na skládku na vzdálenost do 3 m nebo s naložením na dopravní prostředek z betonu vyztuženého sítěmi, o tl. vrstvy přes 100 do 150 mm</t>
  </si>
  <si>
    <t>-1686188166</t>
  </si>
  <si>
    <t>https://podminky.urs.cz/item/CS_URS_2024_01/113107136</t>
  </si>
  <si>
    <t>"demontáž stávající podlahy v 1.NP pro napojení na ležatou kanalizaci"</t>
  </si>
  <si>
    <t>25*0,8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</si>
  <si>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</si>
  <si>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</si>
  <si>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</si>
  <si>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-699963087</t>
  </si>
  <si>
    <t>https://podminky.urs.cz/item/CS_URS_2024_01/132112131</t>
  </si>
  <si>
    <t>"nová ležatá splašková kanalizace pod podlahou 1.NP"</t>
  </si>
  <si>
    <t>25*0,8*1</t>
  </si>
  <si>
    <t>151101101</t>
  </si>
  <si>
    <t>Zřízení pažení a rozepření stěn rýh pro podzemní vedení příložné pro jakoukoliv mezerovitost, hloubky do 2 m</t>
  </si>
  <si>
    <t>-1221537042</t>
  </si>
  <si>
    <t>https://podminky.urs.cz/item/CS_URS_2024_01/151101101</t>
  </si>
  <si>
    <t>"nová ležatá kanalizace"</t>
  </si>
  <si>
    <t>25*1*2</t>
  </si>
  <si>
    <t>151101111</t>
  </si>
  <si>
    <t>Odstranění pažení a rozepření stěn rýh pro podzemní vedení s uložením materiálu na vzdálenost do 3 m od kraje výkopu příložné, hloubky do 2 m</t>
  </si>
  <si>
    <t>-1540266811</t>
  </si>
  <si>
    <t>https://podminky.urs.cz/item/CS_URS_2024_01/151101111</t>
  </si>
  <si>
    <t>P</t>
  </si>
  <si>
    <t>Poznámka k položce:_x000d_
Viz položka zřízení.</t>
  </si>
  <si>
    <t>161102111</t>
  </si>
  <si>
    <t>Svislé přemístění výkopku z kamenouhelných hlušin celková hloubka výkopu přes 1,0 do 2,5 m</t>
  </si>
  <si>
    <t>81890270</t>
  </si>
  <si>
    <t>https://podminky.urs.cz/item/CS_URS_2024_01/161102111</t>
  </si>
  <si>
    <t>Poznámka k položce:_x000d_
Viz položka hloubení rýh.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</si>
  <si>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</si>
  <si>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</si>
  <si>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-609499699</t>
  </si>
  <si>
    <t>https://podminky.urs.cz/item/CS_URS_2024_01/162251101</t>
  </si>
  <si>
    <t>"hloubení rýh -zásyp výkopkem"</t>
  </si>
  <si>
    <t>20-10</t>
  </si>
  <si>
    <t>167151101</t>
  </si>
  <si>
    <t>Nakládání, skládání a překládání neulehlého výkopku nebo sypaniny strojně nakládání, množství do 100 m3, z horniny třídy těžitelnosti I, skupiny 1 až 3</t>
  </si>
  <si>
    <t>-2145262915</t>
  </si>
  <si>
    <t>https://podminky.urs.cz/item/CS_URS_2024_01/167151101</t>
  </si>
  <si>
    <t>Poznámka k položce:_x000d_
Viz položka vodorovné přemístění.</t>
  </si>
  <si>
    <t>174101101</t>
  </si>
  <si>
    <t>Zásyp jam, šachet rýh nebo kolem objektů sypaninou se zhutněním</t>
  </si>
  <si>
    <t>-270536654</t>
  </si>
  <si>
    <t>"prohozeným výkopkem"</t>
  </si>
  <si>
    <t>25*0,8*(1-0,1-0,4)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</si>
  <si>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</si>
  <si>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</si>
  <si>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-507322891</t>
  </si>
  <si>
    <t>https://podminky.urs.cz/item/CS_URS_2024_01/175151101</t>
  </si>
  <si>
    <t>"nová ležatá splašková kanalizace"</t>
  </si>
  <si>
    <t>25*0,8*0,4</t>
  </si>
  <si>
    <t>58337302</t>
  </si>
  <si>
    <t>štěrkopísek frakce 0/16</t>
  </si>
  <si>
    <t>156782056</t>
  </si>
  <si>
    <t>Poznámka k položce:_x000d_
Viz položka obsypání * objemová hmotnost kameniva.</t>
  </si>
  <si>
    <t>8*2 "Přepočtené koeficientem množství</t>
  </si>
  <si>
    <t>Zakládání</t>
  </si>
  <si>
    <t>273361412</t>
  </si>
  <si>
    <t>Výztuž základových konstrukcí desek ze svařovaných sítí, hmotnosti přes 3,5 do 6 kg/m2</t>
  </si>
  <si>
    <t>1123153703</t>
  </si>
  <si>
    <t>https://podminky.urs.cz/item/CS_URS_2024_01/273361412</t>
  </si>
  <si>
    <t>Poznámka k položce:_x000d_
Bude provedeno pouze v případě, že nepůjde využít stávající kanalizaci v 1.PP._x000d_
Včetně přesunu po staveništi._x000d_
Odměřeno z výkresů ZTI.</t>
  </si>
  <si>
    <t>31316008</t>
  </si>
  <si>
    <t>síť výztužná svařovaná DIN 488 jakost B500A 100x100mm drát D 8mm</t>
  </si>
  <si>
    <t>-358000481</t>
  </si>
  <si>
    <t>"vyztužení opravené podkladní betoné desky po uložení nové ležaté kanalizace v 1.NP"</t>
  </si>
  <si>
    <t>Svislé a kompletní konstrukce</t>
  </si>
  <si>
    <t>359901212</t>
  </si>
  <si>
    <t>Monitoring stok (kamerový systém) jakékoli výšky stávající kanalizace</t>
  </si>
  <si>
    <t>-1130651409</t>
  </si>
  <si>
    <t>https://podminky.urs.cz/item/CS_URS_2024_01/359901212</t>
  </si>
  <si>
    <t>"nová ležatá kanalizace = po dokončení kontrola průchodnosti apod."</t>
  </si>
  <si>
    <t>Vodorovné konstrukce</t>
  </si>
  <si>
    <t>451315126</t>
  </si>
  <si>
    <t>Podkladní a výplňové vrstvy z betonu prostého tloušťky do 150 mm, z betonu C 20/25</t>
  </si>
  <si>
    <t>-420116183</t>
  </si>
  <si>
    <t>https://podminky.urs.cz/item/CS_URS_2024_01/451315126</t>
  </si>
  <si>
    <t>"oprava stávající podkladní betoné desky po uložení nové ležaté kanalizace v 1.NP"</t>
  </si>
  <si>
    <t>Komunikace pozemní</t>
  </si>
  <si>
    <t>564231011</t>
  </si>
  <si>
    <t>Podklad nebo podsyp ze štěrkopísku ŠP s rozprostřením, vlhčením a zhutněním plochy jednotlivě do 100 m2, po zhutnění tl. 100 mm</t>
  </si>
  <si>
    <t>-1040612902</t>
  </si>
  <si>
    <t>https://podminky.urs.cz/item/CS_URS_2024_01/564231011</t>
  </si>
  <si>
    <t>Trubní vedení</t>
  </si>
  <si>
    <t>871263121</t>
  </si>
  <si>
    <t>Montáž kanalizačního potrubí z PVC těsněné gumovým kroužkem otevřený výkop sklon do 20 % DN 110</t>
  </si>
  <si>
    <t>-384203153</t>
  </si>
  <si>
    <t>28611116</t>
  </si>
  <si>
    <t>trubka kanalizační PVC DN 110x5000mm SN4</t>
  </si>
  <si>
    <t>-1040028193</t>
  </si>
  <si>
    <t>Poznámka k položce:_x000d_
Včetně tvarovek, spojek.</t>
  </si>
  <si>
    <t>25*1,03 "Přepočtené koeficientem množství</t>
  </si>
  <si>
    <t>877260330</t>
  </si>
  <si>
    <t>Montáž tvarovek na kanalizačním plastovém potrubí z PP nebo PVC-U hladkého plnostěnného spojek nebo redukcí DN 100</t>
  </si>
  <si>
    <t>1486448174</t>
  </si>
  <si>
    <t>https://podminky.urs.cz/item/CS_URS_2024_01/877260330</t>
  </si>
  <si>
    <t>"přechod mezi novým a stávajícím potrubím"</t>
  </si>
  <si>
    <t>28617232</t>
  </si>
  <si>
    <t>spojka přesuvná kanalizační PP třívrstvá DN 100</t>
  </si>
  <si>
    <t>1845164708</t>
  </si>
  <si>
    <t>892271111</t>
  </si>
  <si>
    <t>Tlakové zkoušky vodou na potrubí DN 100 nebo 125</t>
  </si>
  <si>
    <t>-1710579043</t>
  </si>
  <si>
    <t>https://podminky.urs.cz/item/CS_URS_2024_01/892271111</t>
  </si>
  <si>
    <t>892372111</t>
  </si>
  <si>
    <t>Tlakové zkoušky vodou zabezpečení konců potrubí při tlakových zkouškách DN do 300</t>
  </si>
  <si>
    <t>-1077436202</t>
  </si>
  <si>
    <t>https://podminky.urs.cz/item/CS_URS_2024_01/892372111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</si>
  <si>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</si>
  <si>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</si>
  <si>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-234987214</t>
  </si>
  <si>
    <t>https://podminky.urs.cz/item/CS_URS_2024_01/998276101</t>
  </si>
  <si>
    <t>Ostatní konstrukce a práce-bourání</t>
  </si>
  <si>
    <t>919735123</t>
  </si>
  <si>
    <t>Řezání stávajícího betonového krytu nebo podkladu hloubky přes 100 do 150 mm</t>
  </si>
  <si>
    <t>1140200405</t>
  </si>
  <si>
    <t>https://podminky.urs.cz/item/CS_URS_2024_01/919735123</t>
  </si>
  <si>
    <t>"demontáž stávající betonové podkladní desky v 1.NP"</t>
  </si>
  <si>
    <t>20*2</t>
  </si>
  <si>
    <t>974031133</t>
  </si>
  <si>
    <t>Vysekání rýh ve zdivu cihelném na maltu vápennou nebo vápenocementovou do hl. 50 mm a šířky do 100 mm</t>
  </si>
  <si>
    <t>554903303</t>
  </si>
  <si>
    <t>https://podminky.urs.cz/item/CS_URS_2024_01/974031133</t>
  </si>
  <si>
    <t>"ve stávající stěně pro nové rozvody ZTI, včetně zednického vyspravení"</t>
  </si>
  <si>
    <t>997006511</t>
  </si>
  <si>
    <t>Vodorovná doprava suti na skládku s naložením na dopravní prostředek a složením do 100 m</t>
  </si>
  <si>
    <t>625231610</t>
  </si>
  <si>
    <t>https://podminky.urs.cz/item/CS_URS_2024_01/997006511</t>
  </si>
  <si>
    <t>7,5+20</t>
  </si>
  <si>
    <t>997006519</t>
  </si>
  <si>
    <t>Vodorovná doprava suti na skládku Příplatek k ceně -6512 za každý další i započatý 1 km</t>
  </si>
  <si>
    <t>1994031737</t>
  </si>
  <si>
    <t>https://podminky.urs.cz/item/CS_URS_2024_01/997006519</t>
  </si>
  <si>
    <t>Poznámka k položce:_x000d_
Viz položka vodorovná doprava suti * vzdálenost skládky 10 km.</t>
  </si>
  <si>
    <t>27,5*10</t>
  </si>
  <si>
    <t>997221862</t>
  </si>
  <si>
    <t>Poplatek za uložení stavebního odpadu na recyklační skládce (skládkovné) z armovaného betonu zatříděného do Katalogu odpadů pod kódem 17 01 01</t>
  </si>
  <si>
    <t>-1740004620</t>
  </si>
  <si>
    <t>https://podminky.urs.cz/item/CS_URS_2024_01/997221862</t>
  </si>
  <si>
    <t>"demontáž podlahy*objemová hmotnost"</t>
  </si>
  <si>
    <t>3*2,5</t>
  </si>
  <si>
    <t>997221873</t>
  </si>
  <si>
    <t>Poplatek za uložení stavebního odpadu na recyklační skládce (skládkovné) zeminy a kamení zatříděného do Katalogu odpadů pod kódem 17 05 04</t>
  </si>
  <si>
    <t>-1899372832</t>
  </si>
  <si>
    <t>https://podminky.urs.cz/item/CS_URS_2024_01/997221873</t>
  </si>
  <si>
    <t>Poznámka k položce:_x000d_
Viz předchozí položky * objemová hmotnost.</t>
  </si>
  <si>
    <t>"přebytečná zemina z výkopku"</t>
  </si>
  <si>
    <t>10*2,0</t>
  </si>
  <si>
    <t>711</t>
  </si>
  <si>
    <t>Izolace proti vodě, vlhkosti a plynům</t>
  </si>
  <si>
    <t>711141559</t>
  </si>
  <si>
    <t>Provedení izolace proti zemní vlhkosti pásy přitavením NAIP na ploše vodorovné V</t>
  </si>
  <si>
    <t>1050552765</t>
  </si>
  <si>
    <t>https://podminky.urs.cz/item/CS_URS_2024_01/711141559</t>
  </si>
  <si>
    <t>"oprava stávající betonové podkladní desky pro novou ležatou kanalizaci v 1.NP"</t>
  </si>
  <si>
    <t>62832000</t>
  </si>
  <si>
    <t>pás asfaltový natavitelný oxidovaný s vložkou ze skleněné rohože typu V60 s jemnozrnným minerálním posypem tl 3,0mm</t>
  </si>
  <si>
    <t>-88089665</t>
  </si>
  <si>
    <t>721174024</t>
  </si>
  <si>
    <t>Potrubí z trub polypropylenových odpadní (svislé) DN 75</t>
  </si>
  <si>
    <t>-1667640629</t>
  </si>
  <si>
    <t>https://podminky.urs.cz/item/CS_URS_2024_01/721174024</t>
  </si>
  <si>
    <t>Poznámka k položce:_x000d_
Včetně tvarovek (kolena, odbočky, redukce apod.), kotvení, montáže.</t>
  </si>
  <si>
    <t>286110860</t>
  </si>
  <si>
    <t>čistící kus odpadního systému tlumící zvuk DN 70</t>
  </si>
  <si>
    <t>-220279741</t>
  </si>
  <si>
    <t>721174025</t>
  </si>
  <si>
    <t>Potrubí z trub polypropylenových odpadní (svislé) DN 110</t>
  </si>
  <si>
    <t>-1188480450</t>
  </si>
  <si>
    <t>https://podminky.urs.cz/item/CS_URS_2024_01/721174025</t>
  </si>
  <si>
    <t>286110870</t>
  </si>
  <si>
    <t>čistící kus odpadního systému tlumící zvuk DN 100</t>
  </si>
  <si>
    <t>1481392716</t>
  </si>
  <si>
    <t>721174041</t>
  </si>
  <si>
    <t>Potrubí z trub polypropylenových připojovací DN 32</t>
  </si>
  <si>
    <t>-1181956821</t>
  </si>
  <si>
    <t>https://podminky.urs.cz/item/CS_URS_2024_01/721174041</t>
  </si>
  <si>
    <t>"odvod kondenzátu"</t>
  </si>
  <si>
    <t>721174042</t>
  </si>
  <si>
    <t>Potrubí z trub polypropylenových připojovací DN 40</t>
  </si>
  <si>
    <t>813413021</t>
  </si>
  <si>
    <t>https://podminky.urs.cz/item/CS_URS_2024_01/721174042</t>
  </si>
  <si>
    <t>"sání odpadní vody zub. křesel"</t>
  </si>
  <si>
    <t>721174043</t>
  </si>
  <si>
    <t>Potrubí z trub polypropylenových připojovací DN 50</t>
  </si>
  <si>
    <t>869224587</t>
  </si>
  <si>
    <t>https://podminky.urs.cz/item/CS_URS_2024_01/721174043</t>
  </si>
  <si>
    <t>721194105</t>
  </si>
  <si>
    <t>Vyměření přípojek na potrubí vyvedení a upevnění odpadních výpustek DN 50</t>
  </si>
  <si>
    <t>-1569248312</t>
  </si>
  <si>
    <t>https://podminky.urs.cz/item/CS_URS_2024_01/721194105</t>
  </si>
  <si>
    <t>721194109</t>
  </si>
  <si>
    <t>Vyměření přípojek na potrubí vyvedení a upevnění odpadních výpustek DN 110</t>
  </si>
  <si>
    <t>1680347353</t>
  </si>
  <si>
    <t>https://podminky.urs.cz/item/CS_URS_2024_01/721194109</t>
  </si>
  <si>
    <t>721211401</t>
  </si>
  <si>
    <t>Podlahové vpusti s vodorovným odtokem DN 40/50 mřížka nerez 115x115</t>
  </si>
  <si>
    <t>821043405</t>
  </si>
  <si>
    <t>https://podminky.urs.cz/item/CS_URS_2024_01/721211401</t>
  </si>
  <si>
    <t>"VP"</t>
  </si>
  <si>
    <t>721211912</t>
  </si>
  <si>
    <t>Podlahové vpusti montáž podlahových vpustí ostatních typů DN 50/75</t>
  </si>
  <si>
    <t>-347976166</t>
  </si>
  <si>
    <t>https://podminky.urs.cz/item/CS_URS_2024_01/721211912</t>
  </si>
  <si>
    <t>721212125</t>
  </si>
  <si>
    <t>Odtokové sprchové žlaby se zápachovou uzávěrkou a krycím roštem délky 900 mm</t>
  </si>
  <si>
    <t>-2017850917</t>
  </si>
  <si>
    <t>https://podminky.urs.cz/item/CS_URS_2024_01/721212125</t>
  </si>
  <si>
    <t>"SK"</t>
  </si>
  <si>
    <t>721274126</t>
  </si>
  <si>
    <t>Ventily přivzdušňovací odpadních potrubí vnitřní DN 110</t>
  </si>
  <si>
    <t>-708552538</t>
  </si>
  <si>
    <t>https://podminky.urs.cz/item/CS_URS_2024_01/721274126</t>
  </si>
  <si>
    <t>Poznámka k položce:_x000d_
Včetně ventilační mřížky.</t>
  </si>
  <si>
    <t>721290111</t>
  </si>
  <si>
    <t>Zkouška těsnosti kanalizace v objektech vodou do DN 125</t>
  </si>
  <si>
    <t>43237185</t>
  </si>
  <si>
    <t>https://podminky.urs.cz/item/CS_URS_2024_01/721290111</t>
  </si>
  <si>
    <t>998721101</t>
  </si>
  <si>
    <t>Přesun hmot pro vnitřní kanalizaci stanovený z hmotnosti přesunovaného materiálu vodorovná dopravní vzdálenost do 50 m základní v objektech výšky do 6 m</t>
  </si>
  <si>
    <t>2009209958</t>
  </si>
  <si>
    <t>https://podminky.urs.cz/item/CS_URS_2024_01/998721101</t>
  </si>
  <si>
    <t>722174002</t>
  </si>
  <si>
    <t>Potrubí z plastových trubek z polypropylenu PPR svařovaných polyfúzně PN 16 (SDR 7,4) D 20 x 2,8</t>
  </si>
  <si>
    <t>-776897494</t>
  </si>
  <si>
    <t>https://podminky.urs.cz/item/CS_URS_2024_01/722174002</t>
  </si>
  <si>
    <t>"vnitřní vodovod, stlačená vzduch"</t>
  </si>
  <si>
    <t>180</t>
  </si>
  <si>
    <t>722174003</t>
  </si>
  <si>
    <t>Potrubí z plastových trubek z polypropylenu PPR svařovaných polyfúzně PN 16 (SDR 7,4) D 25 x 3,5</t>
  </si>
  <si>
    <t>-1901891948</t>
  </si>
  <si>
    <t>https://podminky.urs.cz/item/CS_URS_2024_01/722174003</t>
  </si>
  <si>
    <t>722174004</t>
  </si>
  <si>
    <t>Potrubí z plastových trubek z polypropylenu PPR svařovaných polyfúzně PN 16 (SDR 7,4) D 32 x 4,4</t>
  </si>
  <si>
    <t>-1291852506</t>
  </si>
  <si>
    <t>https://podminky.urs.cz/item/CS_URS_2024_01/722174004</t>
  </si>
  <si>
    <t>59816122</t>
  </si>
  <si>
    <t>tmel silikonový žáruvzdorný bílý do 250 °C</t>
  </si>
  <si>
    <t>1248747423</t>
  </si>
  <si>
    <t>Poznámka k položce:_x000d_
Utěsnění prostupů vnitřního vodovodu požárními úseky._x000d_
Včetně montáže.</t>
  </si>
  <si>
    <t>"v místech prostupů"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</si>
  <si>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</si>
  <si>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</si>
  <si>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339594414</t>
  </si>
  <si>
    <t>https://podminky.urs.cz/item/CS_URS_2024_01/722181221</t>
  </si>
  <si>
    <t>"rozvody studené pitné vody, stlačeného vzduchu"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</si>
  <si>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</si>
  <si>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</si>
  <si>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2027521393</t>
  </si>
  <si>
    <t>https://podminky.urs.cz/item/CS_URS_2024_01/722181222</t>
  </si>
  <si>
    <t>"rozvody studené vody"</t>
  </si>
  <si>
    <t>15+28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</si>
  <si>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</si>
  <si>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</si>
  <si>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>883622885</t>
  </si>
  <si>
    <t>https://podminky.urs.cz/item/CS_URS_2024_01/722181251</t>
  </si>
  <si>
    <t>"rozvody teplé vody"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</si>
  <si>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</si>
  <si>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</si>
  <si>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>300629526</t>
  </si>
  <si>
    <t>https://podminky.urs.cz/item/CS_URS_2024_01/722181252</t>
  </si>
  <si>
    <t>722220111</t>
  </si>
  <si>
    <t>Armatury s jedním závitem nástěnky pro výtokový ventil G 1/2"</t>
  </si>
  <si>
    <t>-2037412656</t>
  </si>
  <si>
    <t>https://podminky.urs.cz/item/CS_URS_2024_01/722220111</t>
  </si>
  <si>
    <t>"u rohových kohoutů"</t>
  </si>
  <si>
    <t>722220121</t>
  </si>
  <si>
    <t>Armatury s jedním závitem nástěnky pro baterii G 1/2"</t>
  </si>
  <si>
    <t>pár</t>
  </si>
  <si>
    <t>1835644535</t>
  </si>
  <si>
    <t>https://podminky.urs.cz/item/CS_URS_2024_01/722220121</t>
  </si>
  <si>
    <t>722224115</t>
  </si>
  <si>
    <t>Armatury s jedním závitem kohouty plnicí a vypouštěcí PN 10 G 1/2"</t>
  </si>
  <si>
    <t>-1448497932</t>
  </si>
  <si>
    <t>https://podminky.urs.cz/item/CS_URS_2024_01/722224115</t>
  </si>
  <si>
    <t>Poznámka k položce:_x000d_
Včetně přechodky na plast. potrubí.</t>
  </si>
  <si>
    <t>722231074</t>
  </si>
  <si>
    <t>Armatury se dvěma závity ventily zpětné mosazné PN 10 do 110°C G 1"</t>
  </si>
  <si>
    <t>1037285942</t>
  </si>
  <si>
    <t>https://podminky.urs.cz/item/CS_URS_2024_01/722231074</t>
  </si>
  <si>
    <t>722232043</t>
  </si>
  <si>
    <t>Armatury se dvěma závity kulové kohouty PN 42 do 185 °C přímé vnitřní závit G 1/2"</t>
  </si>
  <si>
    <t>115845194</t>
  </si>
  <si>
    <t>https://podminky.urs.cz/item/CS_URS_2024_01/722232043</t>
  </si>
  <si>
    <t>722232045</t>
  </si>
  <si>
    <t>Armatury se dvěma závity kulové kohouty PN 42 do 185 °C přímé vnitřní závit G 1"</t>
  </si>
  <si>
    <t>-692217536</t>
  </si>
  <si>
    <t>https://podminky.urs.cz/item/CS_URS_2024_01/722232045</t>
  </si>
  <si>
    <t>722232171</t>
  </si>
  <si>
    <t>Armatury se dvěma závity kulové kohouty PN 42 do 185 °C rohové plnoprůtokové vnější a vnitřní závit G 1/2"</t>
  </si>
  <si>
    <t>-748837629</t>
  </si>
  <si>
    <t>https://podminky.urs.cz/item/CS_URS_2024_01/722232171</t>
  </si>
  <si>
    <t>Poznámka k položce:_x000d_
Včetně flexibilní ocelové hadičky._x000d_
Včetně přechodky na plast. potrubí.</t>
  </si>
  <si>
    <t>722260921</t>
  </si>
  <si>
    <t>Oprava vodoměrů zpětná montáž vodoměrů závitových do potrubí z trubek ocelových G 1/2</t>
  </si>
  <si>
    <t>-1522566704</t>
  </si>
  <si>
    <t>https://podminky.urs.cz/item/CS_URS_2024_01/722260921</t>
  </si>
  <si>
    <t>Poznámka k položce:_x000d_
Montáž nových vodoměrů.</t>
  </si>
  <si>
    <t>722262225</t>
  </si>
  <si>
    <t>Vodoměry pro vodu do 40°C závitové horizontální jednovtokové suchoběžné pro dálkový odečet G 1/2" x 110 mm Qn 1,6 R80</t>
  </si>
  <si>
    <t>446610626</t>
  </si>
  <si>
    <t>https://podminky.urs.cz/item/CS_URS_2024_01/722262225</t>
  </si>
  <si>
    <t>722290226</t>
  </si>
  <si>
    <t>Zkoušky, proplach a desinfekce vodovodního potrubí zkoušky těsnosti vodovodního potrubí závitového do DN 50</t>
  </si>
  <si>
    <t>1052469003</t>
  </si>
  <si>
    <t>https://podminky.urs.cz/item/CS_URS_2024_01/722290226</t>
  </si>
  <si>
    <t>265</t>
  </si>
  <si>
    <t>722290234</t>
  </si>
  <si>
    <t>Zkoušky, proplach a desinfekce vodovodního potrubí proplach a desinfekce vodovodního potrubí do DN 80</t>
  </si>
  <si>
    <t>2123294742</t>
  </si>
  <si>
    <t>https://podminky.urs.cz/item/CS_URS_2024_01/722290234</t>
  </si>
  <si>
    <t>998722101</t>
  </si>
  <si>
    <t>Přesun hmot pro vnitřní vodovod stanovený z hmotnosti přesunovaného materiálu vodorovná dopravní vzdálenost do 50 m základní v objektech výšky do 6 m</t>
  </si>
  <si>
    <t>-752459307</t>
  </si>
  <si>
    <t>https://podminky.urs.cz/item/CS_URS_2024_01/998722101</t>
  </si>
  <si>
    <t>725112022</t>
  </si>
  <si>
    <t>Zařízení záchodů klozety keramické závěsné na nosné stěny s hlubokým splachováním odpad vodorovný</t>
  </si>
  <si>
    <t>26947718</t>
  </si>
  <si>
    <t>https://podminky.urs.cz/item/CS_URS_2024_01/725112022</t>
  </si>
  <si>
    <t>"WC"</t>
  </si>
  <si>
    <t>"WCinv"</t>
  </si>
  <si>
    <t>55167394</t>
  </si>
  <si>
    <t>sedátko klozetové duroplastové bílé antibakteriální</t>
  </si>
  <si>
    <t>1887286669</t>
  </si>
  <si>
    <t>"s poklopem"</t>
  </si>
  <si>
    <t>"bez poklopu"</t>
  </si>
  <si>
    <t>725121525</t>
  </si>
  <si>
    <t>Pisoárové záchodky keramické automatické s radarovým senzorem</t>
  </si>
  <si>
    <t>407826067</t>
  </si>
  <si>
    <t>https://podminky.urs.cz/item/CS_URS_2024_01/725121525</t>
  </si>
  <si>
    <t>Poznámka k položce:_x000d_
Pozn:_x000d_
Zdroj je součástí dodávky části elektro.</t>
  </si>
  <si>
    <t>"P"</t>
  </si>
  <si>
    <t>725211616</t>
  </si>
  <si>
    <t>Umyvadla keramická bílá bez výtokových armatur připevněná na stěnu šrouby s krytem na sifon (polosloupem), šířka umyvadla 550 mm</t>
  </si>
  <si>
    <t>171410290</t>
  </si>
  <si>
    <t>https://podminky.urs.cz/item/CS_URS_2024_01/725211616</t>
  </si>
  <si>
    <t>"U"</t>
  </si>
  <si>
    <t>725211681</t>
  </si>
  <si>
    <t>Umyvadla keramická bílá bez výtokových armatur připevněná na stěnu šrouby zdravotní, šířka umyvadla 640 mm</t>
  </si>
  <si>
    <t>-1469789419</t>
  </si>
  <si>
    <t>https://podminky.urs.cz/item/CS_URS_2024_01/725211681</t>
  </si>
  <si>
    <t>"Uinv"</t>
  </si>
  <si>
    <t>725211701</t>
  </si>
  <si>
    <t>Umyvadla keramická bílá bez výtokových armatur připevněná na stěnu šrouby malá (umývátka) stěnová 400 mm</t>
  </si>
  <si>
    <t>-452861486</t>
  </si>
  <si>
    <t>https://podminky.urs.cz/item/CS_URS_2024_01/725211701</t>
  </si>
  <si>
    <t>"Um"</t>
  </si>
  <si>
    <t>725291668</t>
  </si>
  <si>
    <t>Montáž doplňků zařízení koupelen a záchodů madla invalidního rovného</t>
  </si>
  <si>
    <t>1873234571</t>
  </si>
  <si>
    <t>https://podminky.urs.cz/item/CS_URS_2024_01/725291668</t>
  </si>
  <si>
    <t>55147129</t>
  </si>
  <si>
    <t>madlo invalidní rovné nerez lesk 800mm</t>
  </si>
  <si>
    <t>481348823</t>
  </si>
  <si>
    <t>725291670</t>
  </si>
  <si>
    <t>Montáž doplňků zařízení koupelen a záchodů madla invalidního krakorcového sklopného</t>
  </si>
  <si>
    <t>1249261698</t>
  </si>
  <si>
    <t>https://podminky.urs.cz/item/CS_URS_2024_01/725291670</t>
  </si>
  <si>
    <t>55147115</t>
  </si>
  <si>
    <t>madlo invalidní krakorcové sklopné nerez lesk 813mm</t>
  </si>
  <si>
    <t>-1131566234</t>
  </si>
  <si>
    <t>725331111</t>
  </si>
  <si>
    <t>Výlevky bez výtokových armatur a splachovací nádrže keramické se sklopnou plastovou mřížkou 425 mm</t>
  </si>
  <si>
    <t>-1571907119</t>
  </si>
  <si>
    <t>https://podminky.urs.cz/item/CS_URS_2024_01/725331111</t>
  </si>
  <si>
    <t>"VL"</t>
  </si>
  <si>
    <t>725821312</t>
  </si>
  <si>
    <t>Baterie dřezové nástěnné pákové s otáčivým kulatým ústím a délkou ramínka 300 mm</t>
  </si>
  <si>
    <t>-1379475276</t>
  </si>
  <si>
    <t>https://podminky.urs.cz/item/CS_URS_2024_01/725821312</t>
  </si>
  <si>
    <t>725821329</t>
  </si>
  <si>
    <t>Baterie dřezové stojánkové pákové s otáčivým ústím a délkou ramínka s vytahovací sprškou</t>
  </si>
  <si>
    <t>-1487352285</t>
  </si>
  <si>
    <t>https://podminky.urs.cz/item/CS_URS_2024_01/725821329</t>
  </si>
  <si>
    <t>"(D)"</t>
  </si>
  <si>
    <t>725822612</t>
  </si>
  <si>
    <t>Baterie umyvadlová stojánková páková s výpustí</t>
  </si>
  <si>
    <t>-1622396877</t>
  </si>
  <si>
    <t>Poznámka k položce:_x000d_
Označeno ve výkrese "U".</t>
  </si>
  <si>
    <t>"Uinv = s loketní pákou"</t>
  </si>
  <si>
    <t>725841321</t>
  </si>
  <si>
    <t>Baterie sprchové klasické s roztečí 100 mm</t>
  </si>
  <si>
    <t>1490327634</t>
  </si>
  <si>
    <t>https://podminky.urs.cz/item/CS_URS_2024_01/725841321</t>
  </si>
  <si>
    <t>725861102</t>
  </si>
  <si>
    <t>Zápachové uzávěrky zařizovacích předmětů pro umyvadla DN 40</t>
  </si>
  <si>
    <t>-1570614961</t>
  </si>
  <si>
    <t>https://podminky.urs.cz/item/CS_URS_2024_01/725861102</t>
  </si>
  <si>
    <t>725861312</t>
  </si>
  <si>
    <t>Zápachové uzávěrky zařizovacích předmětů pro umyvadla podomítkové DN 40/50</t>
  </si>
  <si>
    <t>753340174</t>
  </si>
  <si>
    <t>https://podminky.urs.cz/item/CS_URS_2024_01/725861312</t>
  </si>
  <si>
    <t>725862103</t>
  </si>
  <si>
    <t>Zápachové uzávěrky zařizovacích předmětů pro dřezy DN 40/50</t>
  </si>
  <si>
    <t>1199172994</t>
  </si>
  <si>
    <t>https://podminky.urs.cz/item/CS_URS_2024_01/725862103</t>
  </si>
  <si>
    <t>725865311</t>
  </si>
  <si>
    <t>Zápachové uzávěrky zařizovacích předmětů pro vany sprchových koutů s kulovým kloubem na odtoku DN 40/50</t>
  </si>
  <si>
    <t>747160259</t>
  </si>
  <si>
    <t>https://podminky.urs.cz/item/CS_URS_2024_01/725865311</t>
  </si>
  <si>
    <t>725865501</t>
  </si>
  <si>
    <t>Zápachové uzávěrky zařizovacích předmětů odpadní soupravy se zápachovou uzávěrkou DN 40/50</t>
  </si>
  <si>
    <t>-1351663116</t>
  </si>
  <si>
    <t>https://podminky.urs.cz/item/CS_URS_2024_01/725865501</t>
  </si>
  <si>
    <t>"napojení agregátu"</t>
  </si>
  <si>
    <t>725980121</t>
  </si>
  <si>
    <t>Dvířka 15/15</t>
  </si>
  <si>
    <t>-881393948</t>
  </si>
  <si>
    <t>https://podminky.urs.cz/item/CS_URS_2024_01/725980121</t>
  </si>
  <si>
    <t>Poznámka k položce:_x000d_
Pro přístup k čistícím kusům a kondenzačním sifonům, uzavíracím armaturám, protipožárních manžet.</t>
  </si>
  <si>
    <t>"přístup k čistícím kusům, kondenzačním sifonům, armaturám"</t>
  </si>
  <si>
    <t>998725101</t>
  </si>
  <si>
    <t>Přesun hmot pro zařizovací předměty stanovený z hmotnosti přesunovaného materiálu vodorovná dopravní vzdálenost do 50 m základní v objektech výšky do 6 m</t>
  </si>
  <si>
    <t>-391925383</t>
  </si>
  <si>
    <t>https://podminky.urs.cz/item/CS_URS_2024_01/998725101</t>
  </si>
  <si>
    <t>726</t>
  </si>
  <si>
    <t>Zdravotechnika - předstěnové instalace</t>
  </si>
  <si>
    <t>726131001</t>
  </si>
  <si>
    <t>Předstěnové instalační systémy do lehkých stěn s kovovou konstrukcí pro umyvadla stavební výšky do 1120 mm se stojánkovou baterií</t>
  </si>
  <si>
    <t>318686466</t>
  </si>
  <si>
    <t>https://podminky.urs.cz/item/CS_URS_2024_01/726131001</t>
  </si>
  <si>
    <t>726131021</t>
  </si>
  <si>
    <t>Předstěnové instalační systémy do lehkých stěn s kovovou konstrukcí pro pisoáry stavební výška 1300 mm</t>
  </si>
  <si>
    <t>-1752055915</t>
  </si>
  <si>
    <t>https://podminky.urs.cz/item/CS_URS_2024_01/726131021</t>
  </si>
  <si>
    <t>726131031</t>
  </si>
  <si>
    <t>Předstěnové instalační systémy do lehkých stěn s kovovou konstrukcí pro podpěrné prvky a madla stavební výška 1120 mm</t>
  </si>
  <si>
    <t>-148523676</t>
  </si>
  <si>
    <t>https://podminky.urs.cz/item/CS_URS_2024_01/726131031</t>
  </si>
  <si>
    <t>726131041</t>
  </si>
  <si>
    <t>Předstěnové instalační systémy do lehkých stěn s kovovou konstrukcí pro závěsné klozety ovládání zepředu, stavební výšky 1120 mm</t>
  </si>
  <si>
    <t>649698861</t>
  </si>
  <si>
    <t>https://podminky.urs.cz/item/CS_URS_2024_01/726131041</t>
  </si>
  <si>
    <t>Poznámka k položce:_x000d_
Včetně tlačítka.</t>
  </si>
  <si>
    <t>726131043</t>
  </si>
  <si>
    <t>Předstěnové instalační systémy do lehkých stěn s kovovou konstrukcí pro závěsné klozety ovládání zepředu, stavební výšky 1120 mm pro tělesně postižené</t>
  </si>
  <si>
    <t>2006848635</t>
  </si>
  <si>
    <t>https://podminky.urs.cz/item/CS_URS_2024_01/726131043</t>
  </si>
  <si>
    <t>998726111</t>
  </si>
  <si>
    <t>Přesun hmot pro instalační prefabrikáty stanovený z hmotnosti přesunovaného materiálu vodorovná dopravní vzdálenost do 50 m základní v objektech výšky do 6 m</t>
  </si>
  <si>
    <t>-517931993</t>
  </si>
  <si>
    <t>https://podminky.urs.cz/item/CS_URS_2024_01/998726111</t>
  </si>
  <si>
    <t>03 - Elektroinstalace</t>
  </si>
  <si>
    <t xml:space="preserve">    741 - Elektroinstalace - silnoproud</t>
  </si>
  <si>
    <t>741</t>
  </si>
  <si>
    <t>Elektroinstalace - silnoproud</t>
  </si>
  <si>
    <t>741R01</t>
  </si>
  <si>
    <t>Elektroinstalace - kopmletní viz samostatný soupis prací</t>
  </si>
  <si>
    <t>572860741</t>
  </si>
  <si>
    <t>04 - Slaboproud</t>
  </si>
  <si>
    <t>Slaboproudá lelktroinstalace viz samostatný soupis prací</t>
  </si>
  <si>
    <t>1050168604</t>
  </si>
  <si>
    <t>05 - Vzduchotechnika</t>
  </si>
  <si>
    <t>751R01</t>
  </si>
  <si>
    <t>Vzduchotechnika viz samostatný soupis prací</t>
  </si>
  <si>
    <t>-798850829</t>
  </si>
  <si>
    <t>06 - VRN</t>
  </si>
  <si>
    <t>VRN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</si>
  <si>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</si>
  <si>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</si>
  <si>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</si>
  <si>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</si>
  <si>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</si>
  <si>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</si>
  <si>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</si>
  <si>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013244000</t>
  </si>
  <si>
    <t>Dílenská dokumentace</t>
  </si>
  <si>
    <t>kpl.</t>
  </si>
  <si>
    <t>1024</t>
  </si>
  <si>
    <t>677741246</t>
  </si>
  <si>
    <t>https://podminky.urs.cz/item/CS_URS_2024_01/013244000</t>
  </si>
  <si>
    <t>Poznámka k položce:_x000d_
V jednotkové ceně zahrnuty náklady na vypracování :_x000d_
Díílenské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</si>
  <si>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</si>
  <si>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</si>
  <si>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336107387</t>
  </si>
  <si>
    <t>https://podminky.urs.cz/item/CS_URS_2024_01/013254000</t>
  </si>
  <si>
    <t>Poznámka k položce:_x000d_
VEŠKERÉ FORMY A PŘEDÁNÍ SE ŘÍDÍ PODMÍNKAMI ZADÁVACÍ DOKUMENTACE STAVBY</t>
  </si>
  <si>
    <t>VRN3</t>
  </si>
  <si>
    <t>Zařízení staveniště</t>
  </si>
  <si>
    <t>030001000</t>
  </si>
  <si>
    <t>542787193</t>
  </si>
  <si>
    <t>https://podminky.urs.cz/item/CS_URS_2024_01/030001000</t>
  </si>
  <si>
    <t xml:space="preserve"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_x000d_
-kancelářské/skladovací/sociální objekty, oplocení stavby, ostraha staveniště, kompletní vnitrostaveništní rozvody všech potřebných energií vč. jejich poplatků, zajištění podružných měření spotřeby_x000d_
_x000d_
-náklady zhotovitele spojené s kompletní likvidací zařízení staveniště vč. uvedení všech dotčených ploch do bezvadného stavu_x000d_
</t>
  </si>
  <si>
    <t>VRN4</t>
  </si>
  <si>
    <t>Inženýrská činnost</t>
  </si>
  <si>
    <t>043103000</t>
  </si>
  <si>
    <t>Zkoušky bez rozlišení</t>
  </si>
  <si>
    <t>716118692</t>
  </si>
  <si>
    <t>https://podminky.urs.cz/item/CS_URS_2024_01/043103000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</si>
  <si>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</si>
  <si>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</si>
  <si>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>Kompletační a koordinační činnost</t>
  </si>
  <si>
    <t>-1982825801</t>
  </si>
  <si>
    <t>https://podminky.urs.cz/item/CS_URS_2024_01/045002000</t>
  </si>
  <si>
    <t>Poznámka k položce:_x000d_
-příprava předávací dokumentace dle ZD_x000d_
-ostatní kompletační činnost_x000d_
-účast specialisty radiační ochrany při provádění SDK rentgenu, který určí přesné požadavky na dělící stavební konstrukce stěn a podhledu, vytvoří dokumebtaci opláštění RTG místnosti a vydá certifikát o provedení konstrukcí v souladu se zákonem 18/1997 Sb._x000d_
-účast statika na stavbě při provádění prostupů nosnými konstrukcemi</t>
  </si>
  <si>
    <t>VRN7</t>
  </si>
  <si>
    <t>Provozní vlivy</t>
  </si>
  <si>
    <t>071103000</t>
  </si>
  <si>
    <t>Provoz investora</t>
  </si>
  <si>
    <t>-1471644947</t>
  </si>
  <si>
    <t>https://podminky.urs.cz/item/CS_URS_2024_01/071103000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</si>
  <si>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</si>
  <si>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</si>
  <si>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</si>
  <si>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090001000</t>
  </si>
  <si>
    <t>-115139699</t>
  </si>
  <si>
    <t>https://podminky.urs.cz/item/CS_URS_2024_01/090001000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</si>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</sst>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2131111" TargetMode="External" /><Relationship Id="rId2" Type="http://schemas.openxmlformats.org/officeDocument/2006/relationships/hyperlink" Target="https://podminky.urs.cz/item/CS_URS_2024_01/612341121" TargetMode="External" /><Relationship Id="rId3" Type="http://schemas.openxmlformats.org/officeDocument/2006/relationships/hyperlink" Target="https://podminky.urs.cz/item/CS_URS_2024_01/612341191" TargetMode="External" /><Relationship Id="rId4" Type="http://schemas.openxmlformats.org/officeDocument/2006/relationships/hyperlink" Target="https://podminky.urs.cz/item/CS_URS_2024_01/632451107" TargetMode="External" /><Relationship Id="rId5" Type="http://schemas.openxmlformats.org/officeDocument/2006/relationships/hyperlink" Target="https://podminky.urs.cz/item/CS_URS_2024_01/711191001" TargetMode="External" /><Relationship Id="rId6" Type="http://schemas.openxmlformats.org/officeDocument/2006/relationships/hyperlink" Target="https://podminky.urs.cz/item/CS_URS_2024_01/949101111" TargetMode="External" /><Relationship Id="rId7" Type="http://schemas.openxmlformats.org/officeDocument/2006/relationships/hyperlink" Target="https://podminky.urs.cz/item/CS_URS_2024_01/952901111" TargetMode="External" /><Relationship Id="rId8" Type="http://schemas.openxmlformats.org/officeDocument/2006/relationships/hyperlink" Target="https://podminky.urs.cz/item/CS_URS_2024_01/962031133" TargetMode="External" /><Relationship Id="rId9" Type="http://schemas.openxmlformats.org/officeDocument/2006/relationships/hyperlink" Target="https://podminky.urs.cz/item/CS_URS_2024_01/965046111" TargetMode="External" /><Relationship Id="rId10" Type="http://schemas.openxmlformats.org/officeDocument/2006/relationships/hyperlink" Target="https://podminky.urs.cz/item/CS_URS_2024_01/968072455" TargetMode="External" /><Relationship Id="rId11" Type="http://schemas.openxmlformats.org/officeDocument/2006/relationships/hyperlink" Target="https://podminky.urs.cz/item/CS_URS_2024_01/974031143" TargetMode="External" /><Relationship Id="rId12" Type="http://schemas.openxmlformats.org/officeDocument/2006/relationships/hyperlink" Target="https://podminky.urs.cz/item/CS_URS_2024_01/974042564" TargetMode="External" /><Relationship Id="rId13" Type="http://schemas.openxmlformats.org/officeDocument/2006/relationships/hyperlink" Target="https://podminky.urs.cz/item/CS_URS_2024_01/978013191" TargetMode="External" /><Relationship Id="rId14" Type="http://schemas.openxmlformats.org/officeDocument/2006/relationships/hyperlink" Target="https://podminky.urs.cz/item/CS_URS_2024_01/997013111" TargetMode="External" /><Relationship Id="rId15" Type="http://schemas.openxmlformats.org/officeDocument/2006/relationships/hyperlink" Target="https://podminky.urs.cz/item/CS_URS_2024_01/997013501" TargetMode="External" /><Relationship Id="rId16" Type="http://schemas.openxmlformats.org/officeDocument/2006/relationships/hyperlink" Target="https://podminky.urs.cz/item/CS_URS_2024_01/997013509" TargetMode="External" /><Relationship Id="rId17" Type="http://schemas.openxmlformats.org/officeDocument/2006/relationships/hyperlink" Target="https://podminky.urs.cz/item/CS_URS_2024_01/997013631" TargetMode="External" /><Relationship Id="rId18" Type="http://schemas.openxmlformats.org/officeDocument/2006/relationships/hyperlink" Target="https://podminky.urs.cz/item/CS_URS_2024_01/998011008" TargetMode="External" /><Relationship Id="rId19" Type="http://schemas.openxmlformats.org/officeDocument/2006/relationships/hyperlink" Target="https://podminky.urs.cz/item/CS_URS_2024_01/998011018" TargetMode="External" /><Relationship Id="rId20" Type="http://schemas.openxmlformats.org/officeDocument/2006/relationships/hyperlink" Target="https://podminky.urs.cz/item/CS_URS_2024_01/998011019" TargetMode="External" /><Relationship Id="rId21" Type="http://schemas.openxmlformats.org/officeDocument/2006/relationships/hyperlink" Target="https://podminky.urs.cz/item/CS_URS_2024_01/714122002" TargetMode="External" /><Relationship Id="rId22" Type="http://schemas.openxmlformats.org/officeDocument/2006/relationships/hyperlink" Target="https://podminky.urs.cz/item/CS_URS_2024_01/998714111" TargetMode="External" /><Relationship Id="rId23" Type="http://schemas.openxmlformats.org/officeDocument/2006/relationships/hyperlink" Target="https://podminky.urs.cz/item/CS_URS_2024_01/998714194" TargetMode="External" /><Relationship Id="rId24" Type="http://schemas.openxmlformats.org/officeDocument/2006/relationships/hyperlink" Target="https://podminky.urs.cz/item/CS_URS_2024_01/998714199" TargetMode="External" /><Relationship Id="rId25" Type="http://schemas.openxmlformats.org/officeDocument/2006/relationships/hyperlink" Target="https://podminky.urs.cz/item/CS_URS_2024_01/721171803" TargetMode="External" /><Relationship Id="rId26" Type="http://schemas.openxmlformats.org/officeDocument/2006/relationships/hyperlink" Target="https://podminky.urs.cz/item/CS_URS_2024_01/722170801" TargetMode="External" /><Relationship Id="rId27" Type="http://schemas.openxmlformats.org/officeDocument/2006/relationships/hyperlink" Target="https://podminky.urs.cz/item/CS_URS_2024_01/725210821" TargetMode="External" /><Relationship Id="rId28" Type="http://schemas.openxmlformats.org/officeDocument/2006/relationships/hyperlink" Target="https://podminky.urs.cz/item/CS_URS_2024_01/725310823" TargetMode="External" /><Relationship Id="rId29" Type="http://schemas.openxmlformats.org/officeDocument/2006/relationships/hyperlink" Target="https://podminky.urs.cz/item/CS_URS_2024_01/725320822" TargetMode="External" /><Relationship Id="rId30" Type="http://schemas.openxmlformats.org/officeDocument/2006/relationships/hyperlink" Target="https://podminky.urs.cz/item/CS_URS_2024_01/725820802" TargetMode="External" /><Relationship Id="rId31" Type="http://schemas.openxmlformats.org/officeDocument/2006/relationships/hyperlink" Target="https://podminky.urs.cz/item/CS_URS_2024_01/725860811" TargetMode="External" /><Relationship Id="rId32" Type="http://schemas.openxmlformats.org/officeDocument/2006/relationships/hyperlink" Target="https://podminky.urs.cz/item/CS_URS_2024_01/751377824" TargetMode="External" /><Relationship Id="rId33" Type="http://schemas.openxmlformats.org/officeDocument/2006/relationships/hyperlink" Target="https://podminky.urs.cz/item/CS_URS_2024_01/762953801" TargetMode="External" /><Relationship Id="rId34" Type="http://schemas.openxmlformats.org/officeDocument/2006/relationships/hyperlink" Target="https://podminky.urs.cz/item/CS_URS_2024_01/762953811" TargetMode="External" /><Relationship Id="rId35" Type="http://schemas.openxmlformats.org/officeDocument/2006/relationships/hyperlink" Target="https://podminky.urs.cz/item/CS_URS_2024_01/763111417" TargetMode="External" /><Relationship Id="rId36" Type="http://schemas.openxmlformats.org/officeDocument/2006/relationships/hyperlink" Target="https://podminky.urs.cz/item/CS_URS_2024_01/763111431" TargetMode="External" /><Relationship Id="rId37" Type="http://schemas.openxmlformats.org/officeDocument/2006/relationships/hyperlink" Target="https://podminky.urs.cz/item/CS_URS_2024_01/763111437" TargetMode="External" /><Relationship Id="rId38" Type="http://schemas.openxmlformats.org/officeDocument/2006/relationships/hyperlink" Target="https://podminky.urs.cz/item/CS_URS_2024_01/763111481" TargetMode="External" /><Relationship Id="rId39" Type="http://schemas.openxmlformats.org/officeDocument/2006/relationships/hyperlink" Target="https://podminky.urs.cz/item/CS_URS_2024_01/763111499" TargetMode="External" /><Relationship Id="rId40" Type="http://schemas.openxmlformats.org/officeDocument/2006/relationships/hyperlink" Target="https://podminky.urs.cz/item/CS_URS_2024_01/763111717" TargetMode="External" /><Relationship Id="rId41" Type="http://schemas.openxmlformats.org/officeDocument/2006/relationships/hyperlink" Target="https://podminky.urs.cz/item/CS_URS_2024_01/763111718" TargetMode="External" /><Relationship Id="rId42" Type="http://schemas.openxmlformats.org/officeDocument/2006/relationships/hyperlink" Target="https://podminky.urs.cz/item/CS_URS_2024_01/763111722" TargetMode="External" /><Relationship Id="rId43" Type="http://schemas.openxmlformats.org/officeDocument/2006/relationships/hyperlink" Target="https://podminky.urs.cz/item/CS_URS_2024_01/763111772" TargetMode="External" /><Relationship Id="rId44" Type="http://schemas.openxmlformats.org/officeDocument/2006/relationships/hyperlink" Target="https://podminky.urs.cz/item/CS_URS_2024_01/763111812" TargetMode="External" /><Relationship Id="rId45" Type="http://schemas.openxmlformats.org/officeDocument/2006/relationships/hyperlink" Target="https://podminky.urs.cz/item/CS_URS_2024_01/763131451" TargetMode="External" /><Relationship Id="rId46" Type="http://schemas.openxmlformats.org/officeDocument/2006/relationships/hyperlink" Target="https://podminky.urs.cz/item/CS_URS_2024_01/763131712" TargetMode="External" /><Relationship Id="rId47" Type="http://schemas.openxmlformats.org/officeDocument/2006/relationships/hyperlink" Target="https://podminky.urs.cz/item/CS_URS_2024_01/763131714" TargetMode="External" /><Relationship Id="rId48" Type="http://schemas.openxmlformats.org/officeDocument/2006/relationships/hyperlink" Target="https://podminky.urs.cz/item/CS_URS_2024_01/763131761" TargetMode="External" /><Relationship Id="rId49" Type="http://schemas.openxmlformats.org/officeDocument/2006/relationships/hyperlink" Target="https://podminky.urs.cz/item/CS_URS_2024_01/763131765" TargetMode="External" /><Relationship Id="rId50" Type="http://schemas.openxmlformats.org/officeDocument/2006/relationships/hyperlink" Target="https://podminky.urs.cz/item/CS_URS_2024_01/763131772" TargetMode="External" /><Relationship Id="rId51" Type="http://schemas.openxmlformats.org/officeDocument/2006/relationships/hyperlink" Target="https://podminky.urs.cz/item/CS_URS_2024_01/763131822" TargetMode="External" /><Relationship Id="rId52" Type="http://schemas.openxmlformats.org/officeDocument/2006/relationships/hyperlink" Target="https://podminky.urs.cz/item/CS_URS_2024_01/763132985" TargetMode="External" /><Relationship Id="rId53" Type="http://schemas.openxmlformats.org/officeDocument/2006/relationships/hyperlink" Target="https://podminky.urs.cz/item/CS_URS_2024_01/763171217" TargetMode="External" /><Relationship Id="rId54" Type="http://schemas.openxmlformats.org/officeDocument/2006/relationships/hyperlink" Target="https://podminky.urs.cz/item/CS_URS_2024_01/763231916" TargetMode="External" /><Relationship Id="rId55" Type="http://schemas.openxmlformats.org/officeDocument/2006/relationships/hyperlink" Target="https://podminky.urs.cz/item/CS_URS_2024_01/763431001" TargetMode="External" /><Relationship Id="rId56" Type="http://schemas.openxmlformats.org/officeDocument/2006/relationships/hyperlink" Target="https://podminky.urs.cz/item/CS_URS_2024_01/763431041" TargetMode="External" /><Relationship Id="rId57" Type="http://schemas.openxmlformats.org/officeDocument/2006/relationships/hyperlink" Target="https://podminky.urs.cz/item/CS_URS_2024_01/998763110" TargetMode="External" /><Relationship Id="rId58" Type="http://schemas.openxmlformats.org/officeDocument/2006/relationships/hyperlink" Target="https://podminky.urs.cz/item/CS_URS_2024_01/998763194" TargetMode="External" /><Relationship Id="rId59" Type="http://schemas.openxmlformats.org/officeDocument/2006/relationships/hyperlink" Target="https://podminky.urs.cz/item/CS_URS_2024_01/998763199" TargetMode="External" /><Relationship Id="rId60" Type="http://schemas.openxmlformats.org/officeDocument/2006/relationships/hyperlink" Target="https://podminky.urs.cz/item/CS_URS_2024_01/766411821" TargetMode="External" /><Relationship Id="rId61" Type="http://schemas.openxmlformats.org/officeDocument/2006/relationships/hyperlink" Target="https://podminky.urs.cz/item/CS_URS_2024_01/766411822" TargetMode="External" /><Relationship Id="rId62" Type="http://schemas.openxmlformats.org/officeDocument/2006/relationships/hyperlink" Target="https://podminky.urs.cz/item/CS_URS_2024_01/766691914" TargetMode="External" /><Relationship Id="rId63" Type="http://schemas.openxmlformats.org/officeDocument/2006/relationships/hyperlink" Target="https://podminky.urs.cz/item/CS_URS_2024_01/766812840" TargetMode="External" /><Relationship Id="rId64" Type="http://schemas.openxmlformats.org/officeDocument/2006/relationships/hyperlink" Target="https://podminky.urs.cz/item/CS_URS_2024_01/998766111" TargetMode="External" /><Relationship Id="rId65" Type="http://schemas.openxmlformats.org/officeDocument/2006/relationships/hyperlink" Target="https://podminky.urs.cz/item/CS_URS_2024_01/998766194" TargetMode="External" /><Relationship Id="rId66" Type="http://schemas.openxmlformats.org/officeDocument/2006/relationships/hyperlink" Target="https://podminky.urs.cz/item/CS_URS_2024_01/998766199" TargetMode="External" /><Relationship Id="rId67" Type="http://schemas.openxmlformats.org/officeDocument/2006/relationships/hyperlink" Target="https://podminky.urs.cz/item/CS_URS_2024_01/767114811" TargetMode="External" /><Relationship Id="rId68" Type="http://schemas.openxmlformats.org/officeDocument/2006/relationships/hyperlink" Target="https://podminky.urs.cz/item/CS_URS_2024_01/767531215" TargetMode="External" /><Relationship Id="rId69" Type="http://schemas.openxmlformats.org/officeDocument/2006/relationships/hyperlink" Target="https://podminky.urs.cz/item/CS_URS_2024_01/767531235" TargetMode="External" /><Relationship Id="rId70" Type="http://schemas.openxmlformats.org/officeDocument/2006/relationships/hyperlink" Target="https://podminky.urs.cz/item/CS_URS_2024_01/767640224" TargetMode="External" /><Relationship Id="rId71" Type="http://schemas.openxmlformats.org/officeDocument/2006/relationships/hyperlink" Target="https://podminky.urs.cz/item/CS_URS_2024_01/767642114" TargetMode="External" /><Relationship Id="rId72" Type="http://schemas.openxmlformats.org/officeDocument/2006/relationships/hyperlink" Target="https://podminky.urs.cz/item/CS_URS_2024_01/998767111" TargetMode="External" /><Relationship Id="rId73" Type="http://schemas.openxmlformats.org/officeDocument/2006/relationships/hyperlink" Target="https://podminky.urs.cz/item/CS_URS_2024_01/998767194" TargetMode="External" /><Relationship Id="rId74" Type="http://schemas.openxmlformats.org/officeDocument/2006/relationships/hyperlink" Target="https://podminky.urs.cz/item/CS_URS_2024_01/998767199" TargetMode="External" /><Relationship Id="rId75" Type="http://schemas.openxmlformats.org/officeDocument/2006/relationships/hyperlink" Target="https://podminky.urs.cz/item/CS_URS_2024_01/771111011" TargetMode="External" /><Relationship Id="rId76" Type="http://schemas.openxmlformats.org/officeDocument/2006/relationships/hyperlink" Target="https://podminky.urs.cz/item/CS_URS_2024_01/771161021" TargetMode="External" /><Relationship Id="rId77" Type="http://schemas.openxmlformats.org/officeDocument/2006/relationships/hyperlink" Target="https://podminky.urs.cz/item/CS_URS_2024_01/771471810" TargetMode="External" /><Relationship Id="rId78" Type="http://schemas.openxmlformats.org/officeDocument/2006/relationships/hyperlink" Target="https://podminky.urs.cz/item/CS_URS_2024_01/771571810" TargetMode="External" /><Relationship Id="rId79" Type="http://schemas.openxmlformats.org/officeDocument/2006/relationships/hyperlink" Target="https://podminky.urs.cz/item/CS_URS_2024_01/771574413" TargetMode="External" /><Relationship Id="rId80" Type="http://schemas.openxmlformats.org/officeDocument/2006/relationships/hyperlink" Target="https://podminky.urs.cz/item/CS_URS_2024_01/771577211" TargetMode="External" /><Relationship Id="rId81" Type="http://schemas.openxmlformats.org/officeDocument/2006/relationships/hyperlink" Target="https://podminky.urs.cz/item/CS_URS_2024_01/771591112" TargetMode="External" /><Relationship Id="rId82" Type="http://schemas.openxmlformats.org/officeDocument/2006/relationships/hyperlink" Target="https://podminky.urs.cz/item/CS_URS_2024_01/776111112" TargetMode="External" /><Relationship Id="rId83" Type="http://schemas.openxmlformats.org/officeDocument/2006/relationships/hyperlink" Target="https://podminky.urs.cz/item/CS_URS_2024_01/776111311" TargetMode="External" /><Relationship Id="rId84" Type="http://schemas.openxmlformats.org/officeDocument/2006/relationships/hyperlink" Target="https://podminky.urs.cz/item/CS_URS_2024_01/776121112" TargetMode="External" /><Relationship Id="rId85" Type="http://schemas.openxmlformats.org/officeDocument/2006/relationships/hyperlink" Target="https://podminky.urs.cz/item/CS_URS_2024_01/776231111" TargetMode="External" /><Relationship Id="rId86" Type="http://schemas.openxmlformats.org/officeDocument/2006/relationships/hyperlink" Target="https://podminky.urs.cz/item/CS_URS_2024_01/776411212" TargetMode="External" /><Relationship Id="rId87" Type="http://schemas.openxmlformats.org/officeDocument/2006/relationships/hyperlink" Target="https://podminky.urs.cz/item/CS_URS_2024_01/998776111" TargetMode="External" /><Relationship Id="rId88" Type="http://schemas.openxmlformats.org/officeDocument/2006/relationships/hyperlink" Target="https://podminky.urs.cz/item/CS_URS_2024_01/998776194" TargetMode="External" /><Relationship Id="rId89" Type="http://schemas.openxmlformats.org/officeDocument/2006/relationships/hyperlink" Target="https://podminky.urs.cz/item/CS_URS_2024_01/998776199" TargetMode="External" /><Relationship Id="rId90" Type="http://schemas.openxmlformats.org/officeDocument/2006/relationships/hyperlink" Target="https://podminky.urs.cz/item/CS_URS_2024_01/781111011" TargetMode="External" /><Relationship Id="rId91" Type="http://schemas.openxmlformats.org/officeDocument/2006/relationships/hyperlink" Target="https://podminky.urs.cz/item/CS_URS_2024_01/781121011" TargetMode="External" /><Relationship Id="rId92" Type="http://schemas.openxmlformats.org/officeDocument/2006/relationships/hyperlink" Target="https://podminky.urs.cz/item/CS_URS_2024_01/781131112" TargetMode="External" /><Relationship Id="rId93" Type="http://schemas.openxmlformats.org/officeDocument/2006/relationships/hyperlink" Target="https://podminky.urs.cz/item/CS_URS_2024_01/781471810" TargetMode="External" /><Relationship Id="rId94" Type="http://schemas.openxmlformats.org/officeDocument/2006/relationships/hyperlink" Target="https://podminky.urs.cz/item/CS_URS_2024_01/781472213" TargetMode="External" /><Relationship Id="rId95" Type="http://schemas.openxmlformats.org/officeDocument/2006/relationships/hyperlink" Target="https://podminky.urs.cz/item/CS_URS_2024_01/998781111" TargetMode="External" /><Relationship Id="rId96" Type="http://schemas.openxmlformats.org/officeDocument/2006/relationships/hyperlink" Target="https://podminky.urs.cz/item/CS_URS_2024_01/998781194" TargetMode="External" /><Relationship Id="rId97" Type="http://schemas.openxmlformats.org/officeDocument/2006/relationships/hyperlink" Target="https://podminky.urs.cz/item/CS_URS_2024_01/998781199" TargetMode="External" /><Relationship Id="rId98" Type="http://schemas.openxmlformats.org/officeDocument/2006/relationships/hyperlink" Target="https://podminky.urs.cz/item/CS_URS_2024_01/784111001" TargetMode="External" /><Relationship Id="rId99" Type="http://schemas.openxmlformats.org/officeDocument/2006/relationships/hyperlink" Target="https://podminky.urs.cz/item/CS_URS_2024_01/784161001" TargetMode="External" /><Relationship Id="rId100" Type="http://schemas.openxmlformats.org/officeDocument/2006/relationships/hyperlink" Target="https://podminky.urs.cz/item/CS_URS_2024_01/784181121" TargetMode="External" /><Relationship Id="rId101" Type="http://schemas.openxmlformats.org/officeDocument/2006/relationships/hyperlink" Target="https://podminky.urs.cz/item/CS_URS_2024_01/784211001" TargetMode="External" /><Relationship Id="rId102" Type="http://schemas.openxmlformats.org/officeDocument/2006/relationships/hyperlink" Target="https://podminky.urs.cz/item/CS_URS_2024_01/784211065" TargetMode="External" /><Relationship Id="rId10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36" TargetMode="External" /><Relationship Id="rId2" Type="http://schemas.openxmlformats.org/officeDocument/2006/relationships/hyperlink" Target="https://podminky.urs.cz/item/CS_URS_2024_01/132112131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61102111" TargetMode="External" /><Relationship Id="rId6" Type="http://schemas.openxmlformats.org/officeDocument/2006/relationships/hyperlink" Target="https://podminky.urs.cz/item/CS_URS_2024_01/162251101" TargetMode="External" /><Relationship Id="rId7" Type="http://schemas.openxmlformats.org/officeDocument/2006/relationships/hyperlink" Target="https://podminky.urs.cz/item/CS_URS_2024_01/167151101" TargetMode="External" /><Relationship Id="rId8" Type="http://schemas.openxmlformats.org/officeDocument/2006/relationships/hyperlink" Target="https://podminky.urs.cz/item/CS_URS_2024_01/175151101" TargetMode="External" /><Relationship Id="rId9" Type="http://schemas.openxmlformats.org/officeDocument/2006/relationships/hyperlink" Target="https://podminky.urs.cz/item/CS_URS_2024_01/273361412" TargetMode="External" /><Relationship Id="rId10" Type="http://schemas.openxmlformats.org/officeDocument/2006/relationships/hyperlink" Target="https://podminky.urs.cz/item/CS_URS_2024_01/359901212" TargetMode="External" /><Relationship Id="rId11" Type="http://schemas.openxmlformats.org/officeDocument/2006/relationships/hyperlink" Target="https://podminky.urs.cz/item/CS_URS_2024_01/451315126" TargetMode="External" /><Relationship Id="rId12" Type="http://schemas.openxmlformats.org/officeDocument/2006/relationships/hyperlink" Target="https://podminky.urs.cz/item/CS_URS_2024_01/564231011" TargetMode="External" /><Relationship Id="rId13" Type="http://schemas.openxmlformats.org/officeDocument/2006/relationships/hyperlink" Target="https://podminky.urs.cz/item/CS_URS_2024_01/877260330" TargetMode="External" /><Relationship Id="rId14" Type="http://schemas.openxmlformats.org/officeDocument/2006/relationships/hyperlink" Target="https://podminky.urs.cz/item/CS_URS_2024_01/892271111" TargetMode="External" /><Relationship Id="rId15" Type="http://schemas.openxmlformats.org/officeDocument/2006/relationships/hyperlink" Target="https://podminky.urs.cz/item/CS_URS_2024_01/892372111" TargetMode="External" /><Relationship Id="rId16" Type="http://schemas.openxmlformats.org/officeDocument/2006/relationships/hyperlink" Target="https://podminky.urs.cz/item/CS_URS_2024_01/998276101" TargetMode="External" /><Relationship Id="rId17" Type="http://schemas.openxmlformats.org/officeDocument/2006/relationships/hyperlink" Target="https://podminky.urs.cz/item/CS_URS_2024_01/919735123" TargetMode="External" /><Relationship Id="rId18" Type="http://schemas.openxmlformats.org/officeDocument/2006/relationships/hyperlink" Target="https://podminky.urs.cz/item/CS_URS_2024_01/974031133" TargetMode="External" /><Relationship Id="rId19" Type="http://schemas.openxmlformats.org/officeDocument/2006/relationships/hyperlink" Target="https://podminky.urs.cz/item/CS_URS_2024_01/997006511" TargetMode="External" /><Relationship Id="rId20" Type="http://schemas.openxmlformats.org/officeDocument/2006/relationships/hyperlink" Target="https://podminky.urs.cz/item/CS_URS_2024_01/997006519" TargetMode="External" /><Relationship Id="rId21" Type="http://schemas.openxmlformats.org/officeDocument/2006/relationships/hyperlink" Target="https://podminky.urs.cz/item/CS_URS_2024_01/997221862" TargetMode="External" /><Relationship Id="rId22" Type="http://schemas.openxmlformats.org/officeDocument/2006/relationships/hyperlink" Target="https://podminky.urs.cz/item/CS_URS_2024_01/997221873" TargetMode="External" /><Relationship Id="rId23" Type="http://schemas.openxmlformats.org/officeDocument/2006/relationships/hyperlink" Target="https://podminky.urs.cz/item/CS_URS_2024_01/711141559" TargetMode="External" /><Relationship Id="rId24" Type="http://schemas.openxmlformats.org/officeDocument/2006/relationships/hyperlink" Target="https://podminky.urs.cz/item/CS_URS_2024_01/721174024" TargetMode="External" /><Relationship Id="rId25" Type="http://schemas.openxmlformats.org/officeDocument/2006/relationships/hyperlink" Target="https://podminky.urs.cz/item/CS_URS_2024_01/721174025" TargetMode="External" /><Relationship Id="rId26" Type="http://schemas.openxmlformats.org/officeDocument/2006/relationships/hyperlink" Target="https://podminky.urs.cz/item/CS_URS_2024_01/721174041" TargetMode="External" /><Relationship Id="rId27" Type="http://schemas.openxmlformats.org/officeDocument/2006/relationships/hyperlink" Target="https://podminky.urs.cz/item/CS_URS_2024_01/721174042" TargetMode="External" /><Relationship Id="rId28" Type="http://schemas.openxmlformats.org/officeDocument/2006/relationships/hyperlink" Target="https://podminky.urs.cz/item/CS_URS_2024_01/721174043" TargetMode="External" /><Relationship Id="rId29" Type="http://schemas.openxmlformats.org/officeDocument/2006/relationships/hyperlink" Target="https://podminky.urs.cz/item/CS_URS_2024_01/721194105" TargetMode="External" /><Relationship Id="rId30" Type="http://schemas.openxmlformats.org/officeDocument/2006/relationships/hyperlink" Target="https://podminky.urs.cz/item/CS_URS_2024_01/721194109" TargetMode="External" /><Relationship Id="rId31" Type="http://schemas.openxmlformats.org/officeDocument/2006/relationships/hyperlink" Target="https://podminky.urs.cz/item/CS_URS_2024_01/721211401" TargetMode="External" /><Relationship Id="rId32" Type="http://schemas.openxmlformats.org/officeDocument/2006/relationships/hyperlink" Target="https://podminky.urs.cz/item/CS_URS_2024_01/721211912" TargetMode="External" /><Relationship Id="rId33" Type="http://schemas.openxmlformats.org/officeDocument/2006/relationships/hyperlink" Target="https://podminky.urs.cz/item/CS_URS_2024_01/721212125" TargetMode="External" /><Relationship Id="rId34" Type="http://schemas.openxmlformats.org/officeDocument/2006/relationships/hyperlink" Target="https://podminky.urs.cz/item/CS_URS_2024_01/721274126" TargetMode="External" /><Relationship Id="rId35" Type="http://schemas.openxmlformats.org/officeDocument/2006/relationships/hyperlink" Target="https://podminky.urs.cz/item/CS_URS_2024_01/721290111" TargetMode="External" /><Relationship Id="rId36" Type="http://schemas.openxmlformats.org/officeDocument/2006/relationships/hyperlink" Target="https://podminky.urs.cz/item/CS_URS_2024_01/998721101" TargetMode="External" /><Relationship Id="rId37" Type="http://schemas.openxmlformats.org/officeDocument/2006/relationships/hyperlink" Target="https://podminky.urs.cz/item/CS_URS_2024_01/722174002" TargetMode="External" /><Relationship Id="rId38" Type="http://schemas.openxmlformats.org/officeDocument/2006/relationships/hyperlink" Target="https://podminky.urs.cz/item/CS_URS_2024_01/722174003" TargetMode="External" /><Relationship Id="rId39" Type="http://schemas.openxmlformats.org/officeDocument/2006/relationships/hyperlink" Target="https://podminky.urs.cz/item/CS_URS_2024_01/722174004" TargetMode="External" /><Relationship Id="rId40" Type="http://schemas.openxmlformats.org/officeDocument/2006/relationships/hyperlink" Target="https://podminky.urs.cz/item/CS_URS_2024_01/722181221" TargetMode="External" /><Relationship Id="rId41" Type="http://schemas.openxmlformats.org/officeDocument/2006/relationships/hyperlink" Target="https://podminky.urs.cz/item/CS_URS_2024_01/722181222" TargetMode="External" /><Relationship Id="rId42" Type="http://schemas.openxmlformats.org/officeDocument/2006/relationships/hyperlink" Target="https://podminky.urs.cz/item/CS_URS_2024_01/722181251" TargetMode="External" /><Relationship Id="rId43" Type="http://schemas.openxmlformats.org/officeDocument/2006/relationships/hyperlink" Target="https://podminky.urs.cz/item/CS_URS_2024_01/722181252" TargetMode="External" /><Relationship Id="rId44" Type="http://schemas.openxmlformats.org/officeDocument/2006/relationships/hyperlink" Target="https://podminky.urs.cz/item/CS_URS_2024_01/722220111" TargetMode="External" /><Relationship Id="rId45" Type="http://schemas.openxmlformats.org/officeDocument/2006/relationships/hyperlink" Target="https://podminky.urs.cz/item/CS_URS_2024_01/722220121" TargetMode="External" /><Relationship Id="rId46" Type="http://schemas.openxmlformats.org/officeDocument/2006/relationships/hyperlink" Target="https://podminky.urs.cz/item/CS_URS_2024_01/722224115" TargetMode="External" /><Relationship Id="rId47" Type="http://schemas.openxmlformats.org/officeDocument/2006/relationships/hyperlink" Target="https://podminky.urs.cz/item/CS_URS_2024_01/722231074" TargetMode="External" /><Relationship Id="rId48" Type="http://schemas.openxmlformats.org/officeDocument/2006/relationships/hyperlink" Target="https://podminky.urs.cz/item/CS_URS_2024_01/722232043" TargetMode="External" /><Relationship Id="rId49" Type="http://schemas.openxmlformats.org/officeDocument/2006/relationships/hyperlink" Target="https://podminky.urs.cz/item/CS_URS_2024_01/722232045" TargetMode="External" /><Relationship Id="rId50" Type="http://schemas.openxmlformats.org/officeDocument/2006/relationships/hyperlink" Target="https://podminky.urs.cz/item/CS_URS_2024_01/722232171" TargetMode="External" /><Relationship Id="rId51" Type="http://schemas.openxmlformats.org/officeDocument/2006/relationships/hyperlink" Target="https://podminky.urs.cz/item/CS_URS_2024_01/722260921" TargetMode="External" /><Relationship Id="rId52" Type="http://schemas.openxmlformats.org/officeDocument/2006/relationships/hyperlink" Target="https://podminky.urs.cz/item/CS_URS_2024_01/722262225" TargetMode="External" /><Relationship Id="rId53" Type="http://schemas.openxmlformats.org/officeDocument/2006/relationships/hyperlink" Target="https://podminky.urs.cz/item/CS_URS_2024_01/722290226" TargetMode="External" /><Relationship Id="rId54" Type="http://schemas.openxmlformats.org/officeDocument/2006/relationships/hyperlink" Target="https://podminky.urs.cz/item/CS_URS_2024_01/722290234" TargetMode="External" /><Relationship Id="rId55" Type="http://schemas.openxmlformats.org/officeDocument/2006/relationships/hyperlink" Target="https://podminky.urs.cz/item/CS_URS_2024_01/998722101" TargetMode="External" /><Relationship Id="rId56" Type="http://schemas.openxmlformats.org/officeDocument/2006/relationships/hyperlink" Target="https://podminky.urs.cz/item/CS_URS_2024_01/725112022" TargetMode="External" /><Relationship Id="rId57" Type="http://schemas.openxmlformats.org/officeDocument/2006/relationships/hyperlink" Target="https://podminky.urs.cz/item/CS_URS_2024_01/725121525" TargetMode="External" /><Relationship Id="rId58" Type="http://schemas.openxmlformats.org/officeDocument/2006/relationships/hyperlink" Target="https://podminky.urs.cz/item/CS_URS_2024_01/725211616" TargetMode="External" /><Relationship Id="rId59" Type="http://schemas.openxmlformats.org/officeDocument/2006/relationships/hyperlink" Target="https://podminky.urs.cz/item/CS_URS_2024_01/725211681" TargetMode="External" /><Relationship Id="rId60" Type="http://schemas.openxmlformats.org/officeDocument/2006/relationships/hyperlink" Target="https://podminky.urs.cz/item/CS_URS_2024_01/725211701" TargetMode="External" /><Relationship Id="rId61" Type="http://schemas.openxmlformats.org/officeDocument/2006/relationships/hyperlink" Target="https://podminky.urs.cz/item/CS_URS_2024_01/725291668" TargetMode="External" /><Relationship Id="rId62" Type="http://schemas.openxmlformats.org/officeDocument/2006/relationships/hyperlink" Target="https://podminky.urs.cz/item/CS_URS_2024_01/725291670" TargetMode="External" /><Relationship Id="rId63" Type="http://schemas.openxmlformats.org/officeDocument/2006/relationships/hyperlink" Target="https://podminky.urs.cz/item/CS_URS_2024_01/725331111" TargetMode="External" /><Relationship Id="rId64" Type="http://schemas.openxmlformats.org/officeDocument/2006/relationships/hyperlink" Target="https://podminky.urs.cz/item/CS_URS_2024_01/725821312" TargetMode="External" /><Relationship Id="rId65" Type="http://schemas.openxmlformats.org/officeDocument/2006/relationships/hyperlink" Target="https://podminky.urs.cz/item/CS_URS_2024_01/725821329" TargetMode="External" /><Relationship Id="rId66" Type="http://schemas.openxmlformats.org/officeDocument/2006/relationships/hyperlink" Target="https://podminky.urs.cz/item/CS_URS_2024_01/725841321" TargetMode="External" /><Relationship Id="rId67" Type="http://schemas.openxmlformats.org/officeDocument/2006/relationships/hyperlink" Target="https://podminky.urs.cz/item/CS_URS_2024_01/725861102" TargetMode="External" /><Relationship Id="rId68" Type="http://schemas.openxmlformats.org/officeDocument/2006/relationships/hyperlink" Target="https://podminky.urs.cz/item/CS_URS_2024_01/725861312" TargetMode="External" /><Relationship Id="rId69" Type="http://schemas.openxmlformats.org/officeDocument/2006/relationships/hyperlink" Target="https://podminky.urs.cz/item/CS_URS_2024_01/725862103" TargetMode="External" /><Relationship Id="rId70" Type="http://schemas.openxmlformats.org/officeDocument/2006/relationships/hyperlink" Target="https://podminky.urs.cz/item/CS_URS_2024_01/725865311" TargetMode="External" /><Relationship Id="rId71" Type="http://schemas.openxmlformats.org/officeDocument/2006/relationships/hyperlink" Target="https://podminky.urs.cz/item/CS_URS_2024_01/725865501" TargetMode="External" /><Relationship Id="rId72" Type="http://schemas.openxmlformats.org/officeDocument/2006/relationships/hyperlink" Target="https://podminky.urs.cz/item/CS_URS_2024_01/725980121" TargetMode="External" /><Relationship Id="rId73" Type="http://schemas.openxmlformats.org/officeDocument/2006/relationships/hyperlink" Target="https://podminky.urs.cz/item/CS_URS_2024_01/998725101" TargetMode="External" /><Relationship Id="rId74" Type="http://schemas.openxmlformats.org/officeDocument/2006/relationships/hyperlink" Target="https://podminky.urs.cz/item/CS_URS_2024_01/726131001" TargetMode="External" /><Relationship Id="rId75" Type="http://schemas.openxmlformats.org/officeDocument/2006/relationships/hyperlink" Target="https://podminky.urs.cz/item/CS_URS_2024_01/726131021" TargetMode="External" /><Relationship Id="rId76" Type="http://schemas.openxmlformats.org/officeDocument/2006/relationships/hyperlink" Target="https://podminky.urs.cz/item/CS_URS_2024_01/726131031" TargetMode="External" /><Relationship Id="rId77" Type="http://schemas.openxmlformats.org/officeDocument/2006/relationships/hyperlink" Target="https://podminky.urs.cz/item/CS_URS_2024_01/726131041" TargetMode="External" /><Relationship Id="rId78" Type="http://schemas.openxmlformats.org/officeDocument/2006/relationships/hyperlink" Target="https://podminky.urs.cz/item/CS_URS_2024_01/726131043" TargetMode="External" /><Relationship Id="rId79" Type="http://schemas.openxmlformats.org/officeDocument/2006/relationships/hyperlink" Target="https://podminky.urs.cz/item/CS_URS_2024_01/998726111" TargetMode="External" /><Relationship Id="rId8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44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03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hyperlink" Target="https://podminky.urs.cz/item/CS_URS_2024_01/071103000" TargetMode="External" /><Relationship Id="rId7" Type="http://schemas.openxmlformats.org/officeDocument/2006/relationships/hyperlink" Target="https://podminky.urs.cz/item/CS_URS_2024_01/090001000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24/03/01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Zubní ordinace v objektu Čujkovova 40a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ul. Čujkovova 40a, Ostrava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ÚMOB Ostrava Jih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MPA Projektstav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Petr Fraš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Stavební část'!P100</f>
        <v>0</v>
      </c>
      <c r="AV55" s="122">
        <f>'01 - Stavební část'!J33</f>
        <v>0</v>
      </c>
      <c r="AW55" s="122">
        <f>'01 - Stavební část'!J34</f>
        <v>0</v>
      </c>
      <c r="AX55" s="122">
        <f>'01 - Stavební část'!J35</f>
        <v>0</v>
      </c>
      <c r="AY55" s="122">
        <f>'01 - Stavební část'!J36</f>
        <v>0</v>
      </c>
      <c r="AZ55" s="122">
        <f>'01 - Stavební část'!F33</f>
        <v>0</v>
      </c>
      <c r="BA55" s="122">
        <f>'01 - Stavební část'!F34</f>
        <v>0</v>
      </c>
      <c r="BB55" s="122">
        <f>'01 - Stavební část'!F35</f>
        <v>0</v>
      </c>
      <c r="BC55" s="122">
        <f>'01 - Stavební část'!F36</f>
        <v>0</v>
      </c>
      <c r="BD55" s="124">
        <f>'01 - Stavební část'!F37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ZTI'!J30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'02 - ZTI'!P94</f>
        <v>0</v>
      </c>
      <c r="AV56" s="122">
        <f>'02 - ZTI'!J33</f>
        <v>0</v>
      </c>
      <c r="AW56" s="122">
        <f>'02 - ZTI'!J34</f>
        <v>0</v>
      </c>
      <c r="AX56" s="122">
        <f>'02 - ZTI'!J35</f>
        <v>0</v>
      </c>
      <c r="AY56" s="122">
        <f>'02 - ZTI'!J36</f>
        <v>0</v>
      </c>
      <c r="AZ56" s="122">
        <f>'02 - ZTI'!F33</f>
        <v>0</v>
      </c>
      <c r="BA56" s="122">
        <f>'02 - ZTI'!F34</f>
        <v>0</v>
      </c>
      <c r="BB56" s="122">
        <f>'02 - ZTI'!F35</f>
        <v>0</v>
      </c>
      <c r="BC56" s="122">
        <f>'02 - ZTI'!F36</f>
        <v>0</v>
      </c>
      <c r="BD56" s="124">
        <f>'02 - ZTI'!F37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Elektroinstalace'!J30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'03 - Elektroinstalace'!P81</f>
        <v>0</v>
      </c>
      <c r="AV57" s="122">
        <f>'03 - Elektroinstalace'!J33</f>
        <v>0</v>
      </c>
      <c r="AW57" s="122">
        <f>'03 - Elektroinstalace'!J34</f>
        <v>0</v>
      </c>
      <c r="AX57" s="122">
        <f>'03 - Elektroinstalace'!J35</f>
        <v>0</v>
      </c>
      <c r="AY57" s="122">
        <f>'03 - Elektroinstalace'!J36</f>
        <v>0</v>
      </c>
      <c r="AZ57" s="122">
        <f>'03 - Elektroinstalace'!F33</f>
        <v>0</v>
      </c>
      <c r="BA57" s="122">
        <f>'03 - Elektroinstalace'!F34</f>
        <v>0</v>
      </c>
      <c r="BB57" s="122">
        <f>'03 - Elektroinstalace'!F35</f>
        <v>0</v>
      </c>
      <c r="BC57" s="122">
        <f>'03 - Elektroinstalace'!F36</f>
        <v>0</v>
      </c>
      <c r="BD57" s="124">
        <f>'03 - Elektroinstalace'!F37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Slaboproud'!J30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'04 - Slaboproud'!P81</f>
        <v>0</v>
      </c>
      <c r="AV58" s="122">
        <f>'04 - Slaboproud'!J33</f>
        <v>0</v>
      </c>
      <c r="AW58" s="122">
        <f>'04 - Slaboproud'!J34</f>
        <v>0</v>
      </c>
      <c r="AX58" s="122">
        <f>'04 - Slaboproud'!J35</f>
        <v>0</v>
      </c>
      <c r="AY58" s="122">
        <f>'04 - Slaboproud'!J36</f>
        <v>0</v>
      </c>
      <c r="AZ58" s="122">
        <f>'04 - Slaboproud'!F33</f>
        <v>0</v>
      </c>
      <c r="BA58" s="122">
        <f>'04 - Slaboproud'!F34</f>
        <v>0</v>
      </c>
      <c r="BB58" s="122">
        <f>'04 - Slaboproud'!F35</f>
        <v>0</v>
      </c>
      <c r="BC58" s="122">
        <f>'04 - Slaboproud'!F36</f>
        <v>0</v>
      </c>
      <c r="BD58" s="124">
        <f>'04 - Slaboproud'!F37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16.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Vzduchotechnika'!J30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'05 - Vzduchotechnika'!P81</f>
        <v>0</v>
      </c>
      <c r="AV59" s="122">
        <f>'05 - Vzduchotechnika'!J33</f>
        <v>0</v>
      </c>
      <c r="AW59" s="122">
        <f>'05 - Vzduchotechnika'!J34</f>
        <v>0</v>
      </c>
      <c r="AX59" s="122">
        <f>'05 - Vzduchotechnika'!J35</f>
        <v>0</v>
      </c>
      <c r="AY59" s="122">
        <f>'05 - Vzduchotechnika'!J36</f>
        <v>0</v>
      </c>
      <c r="AZ59" s="122">
        <f>'05 - Vzduchotechnika'!F33</f>
        <v>0</v>
      </c>
      <c r="BA59" s="122">
        <f>'05 - Vzduchotechnika'!F34</f>
        <v>0</v>
      </c>
      <c r="BB59" s="122">
        <f>'05 - Vzduchotechnika'!F35</f>
        <v>0</v>
      </c>
      <c r="BC59" s="122">
        <f>'05 - Vzduchotechnika'!F36</f>
        <v>0</v>
      </c>
      <c r="BD59" s="124">
        <f>'05 - Vzduchotechnika'!F37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16.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VRN'!J30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6">
        <v>0</v>
      </c>
      <c r="AT60" s="127">
        <f>ROUND(SUM(AV60:AW60),2)</f>
        <v>0</v>
      </c>
      <c r="AU60" s="128">
        <f>'06 - VRN'!P85</f>
        <v>0</v>
      </c>
      <c r="AV60" s="127">
        <f>'06 - VRN'!J33</f>
        <v>0</v>
      </c>
      <c r="AW60" s="127">
        <f>'06 - VRN'!J34</f>
        <v>0</v>
      </c>
      <c r="AX60" s="127">
        <f>'06 - VRN'!J35</f>
        <v>0</v>
      </c>
      <c r="AY60" s="127">
        <f>'06 - VRN'!J36</f>
        <v>0</v>
      </c>
      <c r="AZ60" s="127">
        <f>'06 - VRN'!F33</f>
        <v>0</v>
      </c>
      <c r="BA60" s="127">
        <f>'06 - VRN'!F34</f>
        <v>0</v>
      </c>
      <c r="BB60" s="127">
        <f>'06 - VRN'!F35</f>
        <v>0</v>
      </c>
      <c r="BC60" s="127">
        <f>'06 - VRN'!F36</f>
        <v>0</v>
      </c>
      <c r="BD60" s="129">
        <f>'06 - VRN'!F37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PRnXmYSUhOAnkaXSxajior0bG0x9pBE0iR4hPCozOPjXUUBHqx2FQ2RIVc/n4SrnQRr36Ovg6RC/xqbx4P5k3Q==" hashValue="q7RLx5DLdhc9QVeUG90frm6Co9Rf7XmDCKRhmflvMnp7+ydFtB35taNdvQMEvryk+X3vXqmYeDLFrB8Mg/hfs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ZTI'!C2" display="/"/>
    <hyperlink ref="A57" location="'03 - Elektroinstalace'!C2" display="/"/>
    <hyperlink ref="A58" location="'04 - Slaboproud'!C2" display="/"/>
    <hyperlink ref="A59" location="'05 - Vzduchotechnika'!C2" display="/"/>
    <hyperlink ref="A60" location="'06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ROUND(J100,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ROUND((SUM(BE100:BE741)),  2)</f>
        <v>0</v>
      </c>
      <c r="G33" s="40"/>
      <c r="H33" s="40"/>
      <c r="I33" s="150">
        <v>0.20999999999999999</v>
      </c>
      <c r="J33" s="149">
        <f>ROUND(((SUM(BE100:BE741))*I33),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ROUND((SUM(BF100:BF741)),  2)</f>
        <v>0</v>
      </c>
      <c r="G34" s="40"/>
      <c r="H34" s="40"/>
      <c r="I34" s="150">
        <v>0.12</v>
      </c>
      <c r="J34" s="149">
        <f>ROUND(((SUM(BF100:BF741))*I34),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ROUND((SUM(BG100:BG741)),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ROUND((SUM(BH100:BH741)),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ROUND((SUM(BI100:BI741)),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J100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J101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106</v>
      </c>
      <c r="E61" s="176"/>
      <c r="F61" s="176"/>
      <c r="G61" s="176"/>
      <c r="H61" s="176"/>
      <c r="I61" s="176"/>
      <c r="J61" s="177">
        <f>J102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107</v>
      </c>
      <c r="E62" s="176"/>
      <c r="F62" s="176"/>
      <c r="G62" s="176"/>
      <c r="H62" s="176"/>
      <c r="I62" s="176"/>
      <c r="J62" s="177">
        <f>J140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108</v>
      </c>
      <c r="E63" s="176"/>
      <c r="F63" s="176"/>
      <c r="G63" s="176"/>
      <c r="H63" s="176"/>
      <c r="I63" s="176"/>
      <c r="J63" s="177">
        <f>J180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109</v>
      </c>
      <c r="E64" s="176"/>
      <c r="F64" s="176"/>
      <c r="G64" s="176"/>
      <c r="H64" s="176"/>
      <c r="I64" s="176"/>
      <c r="J64" s="177">
        <f>J190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110</v>
      </c>
      <c r="E65" s="170"/>
      <c r="F65" s="170"/>
      <c r="G65" s="170"/>
      <c r="H65" s="170"/>
      <c r="I65" s="170"/>
      <c r="J65" s="171">
        <f>J198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111</v>
      </c>
      <c r="E66" s="176"/>
      <c r="F66" s="176"/>
      <c r="G66" s="176"/>
      <c r="H66" s="176"/>
      <c r="I66" s="176"/>
      <c r="J66" s="177">
        <f>J199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112</v>
      </c>
      <c r="E67" s="176"/>
      <c r="F67" s="176"/>
      <c r="G67" s="176"/>
      <c r="H67" s="176"/>
      <c r="I67" s="176"/>
      <c r="J67" s="177">
        <f>J213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113</v>
      </c>
      <c r="E68" s="176"/>
      <c r="F68" s="176"/>
      <c r="G68" s="176"/>
      <c r="H68" s="176"/>
      <c r="I68" s="176"/>
      <c r="J68" s="177">
        <f>J218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114</v>
      </c>
      <c r="E69" s="176"/>
      <c r="F69" s="176"/>
      <c r="G69" s="176"/>
      <c r="H69" s="176"/>
      <c r="I69" s="176"/>
      <c r="J69" s="177">
        <f>J223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115</v>
      </c>
      <c r="E70" s="176"/>
      <c r="F70" s="176"/>
      <c r="G70" s="176"/>
      <c r="H70" s="176"/>
      <c r="I70" s="176"/>
      <c r="J70" s="177">
        <f>J244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116</v>
      </c>
      <c r="E71" s="176"/>
      <c r="F71" s="176"/>
      <c r="G71" s="176"/>
      <c r="H71" s="176"/>
      <c r="I71" s="176"/>
      <c r="J71" s="177">
        <f>J261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117</v>
      </c>
      <c r="E72" s="176"/>
      <c r="F72" s="176"/>
      <c r="G72" s="176"/>
      <c r="H72" s="176"/>
      <c r="I72" s="176"/>
      <c r="J72" s="177">
        <f>J263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J268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J279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J416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121</v>
      </c>
      <c r="E76" s="176"/>
      <c r="F76" s="176"/>
      <c r="G76" s="176"/>
      <c r="H76" s="176"/>
      <c r="I76" s="176"/>
      <c r="J76" s="177">
        <f>J480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122</v>
      </c>
      <c r="E77" s="176"/>
      <c r="F77" s="176"/>
      <c r="G77" s="176"/>
      <c r="H77" s="176"/>
      <c r="I77" s="176"/>
      <c r="J77" s="177">
        <f>J585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123</v>
      </c>
      <c r="E78" s="176"/>
      <c r="F78" s="176"/>
      <c r="G78" s="176"/>
      <c r="H78" s="176"/>
      <c r="I78" s="176"/>
      <c r="J78" s="177">
        <f>J620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124</v>
      </c>
      <c r="E79" s="176"/>
      <c r="F79" s="176"/>
      <c r="G79" s="176"/>
      <c r="H79" s="176"/>
      <c r="I79" s="176"/>
      <c r="J79" s="177">
        <f>J660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125</v>
      </c>
      <c r="E80" s="176"/>
      <c r="F80" s="176"/>
      <c r="G80" s="176"/>
      <c r="H80" s="176"/>
      <c r="I80" s="176"/>
      <c r="J80" s="177">
        <f>J721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6" s="2" customFormat="1" ht="6.96" customHeight="1">
      <c r="A86" s="40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4.96" customHeight="1">
      <c r="A87" s="40"/>
      <c r="B87" s="41"/>
      <c r="C87" s="25" t="s">
        <v>126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162" t="str">
        <f>E7</f>
        <v>Zubní ordinace v objektu Čujkovova 40a</v>
      </c>
      <c r="F90" s="34"/>
      <c r="G90" s="34"/>
      <c r="H90" s="34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99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E9</f>
        <v>01 - Stavební část</v>
      </c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F12</f>
        <v>ul. Čujkovova 40a, Ostrava</v>
      </c>
      <c r="G94" s="42"/>
      <c r="H94" s="42"/>
      <c r="I94" s="34" t="s">
        <v>23</v>
      </c>
      <c r="J94" s="74" t="str">
        <f>IF(J12="","",J12)</f>
        <v>20. 3. 2024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4" t="s">
        <v>25</v>
      </c>
      <c r="D96" s="42"/>
      <c r="E96" s="42"/>
      <c r="F96" s="29" t="str">
        <f>E15</f>
        <v>ÚMOB Ostrava Jih</v>
      </c>
      <c r="G96" s="42"/>
      <c r="H96" s="42"/>
      <c r="I96" s="34" t="s">
        <v>31</v>
      </c>
      <c r="J96" s="38" t="str">
        <f>E21</f>
        <v>MPA Projektstav s.r.o.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29</v>
      </c>
      <c r="D97" s="42"/>
      <c r="E97" s="42"/>
      <c r="F97" s="29" t="str">
        <f>IF(E18="","",E18)</f>
        <v>Vyplň údaj</v>
      </c>
      <c r="G97" s="42"/>
      <c r="H97" s="42"/>
      <c r="I97" s="34" t="s">
        <v>34</v>
      </c>
      <c r="J97" s="38" t="str">
        <f>E24</f>
        <v>Ing. Petr Fraš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79"/>
      <c r="B99" s="180"/>
      <c r="C99" s="181" t="s">
        <v>127</v>
      </c>
      <c r="D99" s="182" t="s">
        <v>57</v>
      </c>
      <c r="E99" s="182" t="s">
        <v>53</v>
      </c>
      <c r="F99" s="182" t="s">
        <v>54</v>
      </c>
      <c r="G99" s="182" t="s">
        <v>128</v>
      </c>
      <c r="H99" s="182" t="s">
        <v>129</v>
      </c>
      <c r="I99" s="182" t="s">
        <v>130</v>
      </c>
      <c r="J99" s="182" t="s">
        <v>103</v>
      </c>
      <c r="K99" s="183" t="s">
        <v>131</v>
      </c>
      <c r="L99" s="184"/>
      <c r="M99" s="94" t="s">
        <v>19</v>
      </c>
      <c r="N99" s="95" t="s">
        <v>42</v>
      </c>
      <c r="O99" s="95" t="s">
        <v>132</v>
      </c>
      <c r="P99" s="95" t="s">
        <v>133</v>
      </c>
      <c r="Q99" s="95" t="s">
        <v>134</v>
      </c>
      <c r="R99" s="95" t="s">
        <v>135</v>
      </c>
      <c r="S99" s="95" t="s">
        <v>136</v>
      </c>
      <c r="T99" s="96" t="s">
        <v>137</v>
      </c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</row>
    <row r="100" s="2" customFormat="1" ht="22.8" customHeight="1">
      <c r="A100" s="40"/>
      <c r="B100" s="41"/>
      <c r="C100" s="101" t="s">
        <v>138</v>
      </c>
      <c r="D100" s="42"/>
      <c r="E100" s="42"/>
      <c r="F100" s="42"/>
      <c r="G100" s="42"/>
      <c r="H100" s="42"/>
      <c r="I100" s="42"/>
      <c r="J100" s="185">
        <f>BK100</f>
        <v>0</v>
      </c>
      <c r="K100" s="42"/>
      <c r="L100" s="46"/>
      <c r="M100" s="97"/>
      <c r="N100" s="186"/>
      <c r="O100" s="98"/>
      <c r="P100" s="187">
        <f>P101+P198</f>
        <v>0</v>
      </c>
      <c r="Q100" s="98"/>
      <c r="R100" s="187">
        <f>R101+R198</f>
        <v>35.448137140000007</v>
      </c>
      <c r="S100" s="98"/>
      <c r="T100" s="188">
        <f>T101+T198</f>
        <v>44.216236179999996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71</v>
      </c>
      <c r="AU100" s="19" t="s">
        <v>104</v>
      </c>
      <c r="BK100" s="189">
        <f>BK101+BK198</f>
        <v>0</v>
      </c>
    </row>
    <row r="101" s="12" customFormat="1" ht="25.92" customHeight="1">
      <c r="A101" s="12"/>
      <c r="B101" s="190"/>
      <c r="C101" s="191"/>
      <c r="D101" s="192" t="s">
        <v>71</v>
      </c>
      <c r="E101" s="193" t="s">
        <v>139</v>
      </c>
      <c r="F101" s="193" t="s">
        <v>140</v>
      </c>
      <c r="G101" s="191"/>
      <c r="H101" s="191"/>
      <c r="I101" s="194"/>
      <c r="J101" s="195">
        <f>BK101</f>
        <v>0</v>
      </c>
      <c r="K101" s="191"/>
      <c r="L101" s="196"/>
      <c r="M101" s="197"/>
      <c r="N101" s="198"/>
      <c r="O101" s="198"/>
      <c r="P101" s="199">
        <f>P102+P140+P180+P190</f>
        <v>0</v>
      </c>
      <c r="Q101" s="198"/>
      <c r="R101" s="199">
        <f>R102+R140+R180+R190</f>
        <v>8.5154514000000017</v>
      </c>
      <c r="S101" s="198"/>
      <c r="T101" s="200">
        <f>T102+T140+T180+T190</f>
        <v>9.354196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80</v>
      </c>
      <c r="AT101" s="202" t="s">
        <v>71</v>
      </c>
      <c r="AU101" s="202" t="s">
        <v>72</v>
      </c>
      <c r="AY101" s="201" t="s">
        <v>141</v>
      </c>
      <c r="BK101" s="203">
        <f>BK102+BK140+BK180+BK190</f>
        <v>0</v>
      </c>
    </row>
    <row r="102" s="12" customFormat="1" ht="22.8" customHeight="1">
      <c r="A102" s="12"/>
      <c r="B102" s="190"/>
      <c r="C102" s="191"/>
      <c r="D102" s="192" t="s">
        <v>71</v>
      </c>
      <c r="E102" s="204" t="s">
        <v>142</v>
      </c>
      <c r="F102" s="204" t="s">
        <v>143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SUM(P103:P139)</f>
        <v>0</v>
      </c>
      <c r="Q102" s="198"/>
      <c r="R102" s="199">
        <f>SUM(R103:R139)</f>
        <v>8.4541171000000013</v>
      </c>
      <c r="S102" s="198"/>
      <c r="T102" s="200">
        <f>SUM(T103:T139)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80</v>
      </c>
      <c r="AT102" s="202" t="s">
        <v>71</v>
      </c>
      <c r="AU102" s="202" t="s">
        <v>80</v>
      </c>
      <c r="AY102" s="201" t="s">
        <v>141</v>
      </c>
      <c r="BK102" s="203">
        <f>SUM(BK103:BK139)</f>
        <v>0</v>
      </c>
    </row>
    <row r="103" s="2" customFormat="1" ht="24.15" customHeight="1">
      <c r="A103" s="40"/>
      <c r="B103" s="41"/>
      <c r="C103" s="206" t="s">
        <v>80</v>
      </c>
      <c r="D103" s="206" t="s">
        <v>144</v>
      </c>
      <c r="E103" s="207" t="s">
        <v>145</v>
      </c>
      <c r="F103" s="208" t="s">
        <v>146</v>
      </c>
      <c r="G103" s="209" t="s">
        <v>147</v>
      </c>
      <c r="H103" s="210">
        <v>121.65000000000001</v>
      </c>
      <c r="I103" s="211"/>
      <c r="J103" s="212">
        <f>ROUND(I103*H103,2)</f>
        <v>0</v>
      </c>
      <c r="K103" s="208" t="s">
        <v>148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0.0014</v>
      </c>
      <c r="R103" s="215">
        <f>Q103*H103</f>
        <v>0.17031000000000002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149</v>
      </c>
      <c r="AT103" s="217" t="s">
        <v>144</v>
      </c>
      <c r="AU103" s="217" t="s">
        <v>82</v>
      </c>
      <c r="AY103" s="19" t="s">
        <v>141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149</v>
      </c>
      <c r="BM103" s="217" t="s">
        <v>150</v>
      </c>
    </row>
    <row r="104" s="2" customFormat="1">
      <c r="A104" s="40"/>
      <c r="B104" s="41"/>
      <c r="C104" s="42"/>
      <c r="D104" s="219" t="s">
        <v>151</v>
      </c>
      <c r="E104" s="42"/>
      <c r="F104" s="220" t="s">
        <v>152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151</v>
      </c>
      <c r="AU104" s="19" t="s">
        <v>82</v>
      </c>
    </row>
    <row r="105" s="13" customFormat="1">
      <c r="A105" s="13"/>
      <c r="B105" s="224"/>
      <c r="C105" s="225"/>
      <c r="D105" s="226" t="s">
        <v>153</v>
      </c>
      <c r="E105" s="227" t="s">
        <v>19</v>
      </c>
      <c r="F105" s="228" t="s">
        <v>154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153</v>
      </c>
      <c r="AU105" s="234" t="s">
        <v>82</v>
      </c>
      <c r="AV105" s="13" t="s">
        <v>80</v>
      </c>
      <c r="AW105" s="13" t="s">
        <v>33</v>
      </c>
      <c r="AX105" s="13" t="s">
        <v>72</v>
      </c>
      <c r="AY105" s="234" t="s">
        <v>141</v>
      </c>
    </row>
    <row r="106" s="14" customFormat="1">
      <c r="A106" s="14"/>
      <c r="B106" s="235"/>
      <c r="C106" s="236"/>
      <c r="D106" s="226" t="s">
        <v>153</v>
      </c>
      <c r="E106" s="237" t="s">
        <v>19</v>
      </c>
      <c r="F106" s="238" t="s">
        <v>155</v>
      </c>
      <c r="G106" s="236"/>
      <c r="H106" s="239">
        <v>121.65000000000001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153</v>
      </c>
      <c r="AU106" s="245" t="s">
        <v>82</v>
      </c>
      <c r="AV106" s="14" t="s">
        <v>82</v>
      </c>
      <c r="AW106" s="14" t="s">
        <v>33</v>
      </c>
      <c r="AX106" s="14" t="s">
        <v>80</v>
      </c>
      <c r="AY106" s="245" t="s">
        <v>141</v>
      </c>
    </row>
    <row r="107" s="2" customFormat="1" ht="24.15" customHeight="1">
      <c r="A107" s="40"/>
      <c r="B107" s="41"/>
      <c r="C107" s="206" t="s">
        <v>82</v>
      </c>
      <c r="D107" s="206" t="s">
        <v>144</v>
      </c>
      <c r="E107" s="207" t="s">
        <v>156</v>
      </c>
      <c r="F107" s="208" t="s">
        <v>157</v>
      </c>
      <c r="G107" s="209" t="s">
        <v>147</v>
      </c>
      <c r="H107" s="210">
        <v>121.65000000000001</v>
      </c>
      <c r="I107" s="211"/>
      <c r="J107" s="212">
        <f>ROUND(I107*H107,2)</f>
        <v>0</v>
      </c>
      <c r="K107" s="208" t="s">
        <v>148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0.01103</v>
      </c>
      <c r="R107" s="215">
        <f>Q107*H107</f>
        <v>1.3417995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149</v>
      </c>
      <c r="AT107" s="217" t="s">
        <v>144</v>
      </c>
      <c r="AU107" s="217" t="s">
        <v>82</v>
      </c>
      <c r="AY107" s="19" t="s">
        <v>141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149</v>
      </c>
      <c r="BM107" s="217" t="s">
        <v>158</v>
      </c>
    </row>
    <row r="108" s="2" customFormat="1">
      <c r="A108" s="40"/>
      <c r="B108" s="41"/>
      <c r="C108" s="42"/>
      <c r="D108" s="219" t="s">
        <v>151</v>
      </c>
      <c r="E108" s="42"/>
      <c r="F108" s="220" t="s">
        <v>159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151</v>
      </c>
      <c r="AU108" s="19" t="s">
        <v>82</v>
      </c>
    </row>
    <row r="109" s="13" customFormat="1">
      <c r="A109" s="13"/>
      <c r="B109" s="224"/>
      <c r="C109" s="225"/>
      <c r="D109" s="226" t="s">
        <v>153</v>
      </c>
      <c r="E109" s="227" t="s">
        <v>19</v>
      </c>
      <c r="F109" s="228" t="s">
        <v>154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153</v>
      </c>
      <c r="AU109" s="234" t="s">
        <v>82</v>
      </c>
      <c r="AV109" s="13" t="s">
        <v>80</v>
      </c>
      <c r="AW109" s="13" t="s">
        <v>33</v>
      </c>
      <c r="AX109" s="13" t="s">
        <v>72</v>
      </c>
      <c r="AY109" s="234" t="s">
        <v>141</v>
      </c>
    </row>
    <row r="110" s="14" customFormat="1">
      <c r="A110" s="14"/>
      <c r="B110" s="235"/>
      <c r="C110" s="236"/>
      <c r="D110" s="226" t="s">
        <v>153</v>
      </c>
      <c r="E110" s="237" t="s">
        <v>19</v>
      </c>
      <c r="F110" s="238" t="s">
        <v>155</v>
      </c>
      <c r="G110" s="236"/>
      <c r="H110" s="239">
        <v>121.65000000000001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153</v>
      </c>
      <c r="AU110" s="245" t="s">
        <v>82</v>
      </c>
      <c r="AV110" s="14" t="s">
        <v>82</v>
      </c>
      <c r="AW110" s="14" t="s">
        <v>33</v>
      </c>
      <c r="AX110" s="14" t="s">
        <v>80</v>
      </c>
      <c r="AY110" s="245" t="s">
        <v>141</v>
      </c>
    </row>
    <row r="111" s="2" customFormat="1" ht="24.15" customHeight="1">
      <c r="A111" s="40"/>
      <c r="B111" s="41"/>
      <c r="C111" s="206" t="s">
        <v>160</v>
      </c>
      <c r="D111" s="206" t="s">
        <v>144</v>
      </c>
      <c r="E111" s="207" t="s">
        <v>161</v>
      </c>
      <c r="F111" s="208" t="s">
        <v>162</v>
      </c>
      <c r="G111" s="209" t="s">
        <v>147</v>
      </c>
      <c r="H111" s="210">
        <v>121.65000000000001</v>
      </c>
      <c r="I111" s="211"/>
      <c r="J111" s="212">
        <f>ROUND(I111*H111,2)</f>
        <v>0</v>
      </c>
      <c r="K111" s="208" t="s">
        <v>148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0.0055199999999999997</v>
      </c>
      <c r="R111" s="215">
        <f>Q111*H111</f>
        <v>0.67150799999999999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149</v>
      </c>
      <c r="AT111" s="217" t="s">
        <v>144</v>
      </c>
      <c r="AU111" s="217" t="s">
        <v>82</v>
      </c>
      <c r="AY111" s="19" t="s">
        <v>141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149</v>
      </c>
      <c r="BM111" s="217" t="s">
        <v>163</v>
      </c>
    </row>
    <row r="112" s="2" customFormat="1">
      <c r="A112" s="40"/>
      <c r="B112" s="41"/>
      <c r="C112" s="42"/>
      <c r="D112" s="219" t="s">
        <v>151</v>
      </c>
      <c r="E112" s="42"/>
      <c r="F112" s="220" t="s">
        <v>164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151</v>
      </c>
      <c r="AU112" s="19" t="s">
        <v>82</v>
      </c>
    </row>
    <row r="113" s="13" customFormat="1">
      <c r="A113" s="13"/>
      <c r="B113" s="224"/>
      <c r="C113" s="225"/>
      <c r="D113" s="226" t="s">
        <v>153</v>
      </c>
      <c r="E113" s="227" t="s">
        <v>19</v>
      </c>
      <c r="F113" s="228" t="s">
        <v>154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153</v>
      </c>
      <c r="AU113" s="234" t="s">
        <v>82</v>
      </c>
      <c r="AV113" s="13" t="s">
        <v>80</v>
      </c>
      <c r="AW113" s="13" t="s">
        <v>33</v>
      </c>
      <c r="AX113" s="13" t="s">
        <v>72</v>
      </c>
      <c r="AY113" s="234" t="s">
        <v>141</v>
      </c>
    </row>
    <row r="114" s="14" customFormat="1">
      <c r="A114" s="14"/>
      <c r="B114" s="235"/>
      <c r="C114" s="236"/>
      <c r="D114" s="226" t="s">
        <v>153</v>
      </c>
      <c r="E114" s="237" t="s">
        <v>19</v>
      </c>
      <c r="F114" s="238" t="s">
        <v>155</v>
      </c>
      <c r="G114" s="236"/>
      <c r="H114" s="239">
        <v>121.65000000000001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153</v>
      </c>
      <c r="AU114" s="245" t="s">
        <v>82</v>
      </c>
      <c r="AV114" s="14" t="s">
        <v>82</v>
      </c>
      <c r="AW114" s="14" t="s">
        <v>33</v>
      </c>
      <c r="AX114" s="14" t="s">
        <v>80</v>
      </c>
      <c r="AY114" s="245" t="s">
        <v>141</v>
      </c>
    </row>
    <row r="115" s="2" customFormat="1" ht="24.15" customHeight="1">
      <c r="A115" s="40"/>
      <c r="B115" s="41"/>
      <c r="C115" s="206" t="s">
        <v>149</v>
      </c>
      <c r="D115" s="206" t="s">
        <v>144</v>
      </c>
      <c r="E115" s="207" t="s">
        <v>165</v>
      </c>
      <c r="F115" s="208" t="s">
        <v>166</v>
      </c>
      <c r="G115" s="209" t="s">
        <v>147</v>
      </c>
      <c r="H115" s="210">
        <v>34.710000000000001</v>
      </c>
      <c r="I115" s="211"/>
      <c r="J115" s="212">
        <f>ROUND(I115*H115,2)</f>
        <v>0</v>
      </c>
      <c r="K115" s="208" t="s">
        <v>167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0.0032599999999999999</v>
      </c>
      <c r="R115" s="215">
        <f>Q115*H115</f>
        <v>0.11315459999999999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149</v>
      </c>
      <c r="AT115" s="217" t="s">
        <v>144</v>
      </c>
      <c r="AU115" s="217" t="s">
        <v>82</v>
      </c>
      <c r="AY115" s="19" t="s">
        <v>141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149</v>
      </c>
      <c r="BM115" s="217" t="s">
        <v>168</v>
      </c>
    </row>
    <row r="116" s="13" customFormat="1">
      <c r="A116" s="13"/>
      <c r="B116" s="224"/>
      <c r="C116" s="225"/>
      <c r="D116" s="226" t="s">
        <v>153</v>
      </c>
      <c r="E116" s="227" t="s">
        <v>19</v>
      </c>
      <c r="F116" s="228" t="s">
        <v>154</v>
      </c>
      <c r="G116" s="225"/>
      <c r="H116" s="227" t="s">
        <v>19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153</v>
      </c>
      <c r="AU116" s="234" t="s">
        <v>82</v>
      </c>
      <c r="AV116" s="13" t="s">
        <v>80</v>
      </c>
      <c r="AW116" s="13" t="s">
        <v>33</v>
      </c>
      <c r="AX116" s="13" t="s">
        <v>72</v>
      </c>
      <c r="AY116" s="234" t="s">
        <v>141</v>
      </c>
    </row>
    <row r="117" s="14" customFormat="1">
      <c r="A117" s="14"/>
      <c r="B117" s="235"/>
      <c r="C117" s="236"/>
      <c r="D117" s="226" t="s">
        <v>153</v>
      </c>
      <c r="E117" s="237" t="s">
        <v>19</v>
      </c>
      <c r="F117" s="238" t="s">
        <v>169</v>
      </c>
      <c r="G117" s="236"/>
      <c r="H117" s="239">
        <v>34.710000000000001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153</v>
      </c>
      <c r="AU117" s="245" t="s">
        <v>82</v>
      </c>
      <c r="AV117" s="14" t="s">
        <v>82</v>
      </c>
      <c r="AW117" s="14" t="s">
        <v>33</v>
      </c>
      <c r="AX117" s="14" t="s">
        <v>80</v>
      </c>
      <c r="AY117" s="245" t="s">
        <v>141</v>
      </c>
    </row>
    <row r="118" s="2" customFormat="1" ht="16.5" customHeight="1">
      <c r="A118" s="40"/>
      <c r="B118" s="41"/>
      <c r="C118" s="206" t="s">
        <v>170</v>
      </c>
      <c r="D118" s="206" t="s">
        <v>144</v>
      </c>
      <c r="E118" s="207" t="s">
        <v>171</v>
      </c>
      <c r="F118" s="208" t="s">
        <v>172</v>
      </c>
      <c r="G118" s="209" t="s">
        <v>147</v>
      </c>
      <c r="H118" s="210">
        <v>150.47</v>
      </c>
      <c r="I118" s="211"/>
      <c r="J118" s="212">
        <f>ROUND(I118*H118,2)</f>
        <v>0</v>
      </c>
      <c r="K118" s="208" t="s">
        <v>148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0.040800000000000003</v>
      </c>
      <c r="R118" s="215">
        <f>Q118*H118</f>
        <v>6.139176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149</v>
      </c>
      <c r="AT118" s="217" t="s">
        <v>144</v>
      </c>
      <c r="AU118" s="217" t="s">
        <v>82</v>
      </c>
      <c r="AY118" s="19" t="s">
        <v>141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149</v>
      </c>
      <c r="BM118" s="217" t="s">
        <v>173</v>
      </c>
    </row>
    <row r="119" s="2" customFormat="1">
      <c r="A119" s="40"/>
      <c r="B119" s="41"/>
      <c r="C119" s="42"/>
      <c r="D119" s="219" t="s">
        <v>151</v>
      </c>
      <c r="E119" s="42"/>
      <c r="F119" s="220" t="s">
        <v>174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151</v>
      </c>
      <c r="AU119" s="19" t="s">
        <v>82</v>
      </c>
    </row>
    <row r="120" s="13" customFormat="1">
      <c r="A120" s="13"/>
      <c r="B120" s="224"/>
      <c r="C120" s="225"/>
      <c r="D120" s="226" t="s">
        <v>153</v>
      </c>
      <c r="E120" s="227" t="s">
        <v>19</v>
      </c>
      <c r="F120" s="228" t="s">
        <v>154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153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141</v>
      </c>
    </row>
    <row r="121" s="13" customFormat="1">
      <c r="A121" s="13"/>
      <c r="B121" s="224"/>
      <c r="C121" s="225"/>
      <c r="D121" s="226" t="s">
        <v>153</v>
      </c>
      <c r="E121" s="227" t="s">
        <v>19</v>
      </c>
      <c r="F121" s="228" t="s">
        <v>175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82</v>
      </c>
      <c r="AV121" s="13" t="s">
        <v>80</v>
      </c>
      <c r="AW121" s="13" t="s">
        <v>33</v>
      </c>
      <c r="AX121" s="13" t="s">
        <v>72</v>
      </c>
      <c r="AY121" s="234" t="s">
        <v>141</v>
      </c>
    </row>
    <row r="122" s="14" customFormat="1">
      <c r="A122" s="14"/>
      <c r="B122" s="235"/>
      <c r="C122" s="236"/>
      <c r="D122" s="226" t="s">
        <v>153</v>
      </c>
      <c r="E122" s="237" t="s">
        <v>19</v>
      </c>
      <c r="F122" s="238" t="s">
        <v>176</v>
      </c>
      <c r="G122" s="236"/>
      <c r="H122" s="239">
        <v>5.6200000000000001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82</v>
      </c>
      <c r="AV122" s="14" t="s">
        <v>82</v>
      </c>
      <c r="AW122" s="14" t="s">
        <v>33</v>
      </c>
      <c r="AX122" s="14" t="s">
        <v>72</v>
      </c>
      <c r="AY122" s="245" t="s">
        <v>141</v>
      </c>
    </row>
    <row r="123" s="13" customFormat="1">
      <c r="A123" s="13"/>
      <c r="B123" s="224"/>
      <c r="C123" s="225"/>
      <c r="D123" s="226" t="s">
        <v>153</v>
      </c>
      <c r="E123" s="227" t="s">
        <v>19</v>
      </c>
      <c r="F123" s="228" t="s">
        <v>177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153</v>
      </c>
      <c r="AU123" s="234" t="s">
        <v>82</v>
      </c>
      <c r="AV123" s="13" t="s">
        <v>80</v>
      </c>
      <c r="AW123" s="13" t="s">
        <v>33</v>
      </c>
      <c r="AX123" s="13" t="s">
        <v>72</v>
      </c>
      <c r="AY123" s="234" t="s">
        <v>141</v>
      </c>
    </row>
    <row r="124" s="14" customFormat="1">
      <c r="A124" s="14"/>
      <c r="B124" s="235"/>
      <c r="C124" s="236"/>
      <c r="D124" s="226" t="s">
        <v>153</v>
      </c>
      <c r="E124" s="237" t="s">
        <v>19</v>
      </c>
      <c r="F124" s="238" t="s">
        <v>178</v>
      </c>
      <c r="G124" s="236"/>
      <c r="H124" s="239">
        <v>121.97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153</v>
      </c>
      <c r="AU124" s="245" t="s">
        <v>82</v>
      </c>
      <c r="AV124" s="14" t="s">
        <v>82</v>
      </c>
      <c r="AW124" s="14" t="s">
        <v>33</v>
      </c>
      <c r="AX124" s="14" t="s">
        <v>72</v>
      </c>
      <c r="AY124" s="245" t="s">
        <v>141</v>
      </c>
    </row>
    <row r="125" s="13" customFormat="1">
      <c r="A125" s="13"/>
      <c r="B125" s="224"/>
      <c r="C125" s="225"/>
      <c r="D125" s="226" t="s">
        <v>153</v>
      </c>
      <c r="E125" s="227" t="s">
        <v>19</v>
      </c>
      <c r="F125" s="228" t="s">
        <v>179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153</v>
      </c>
      <c r="AU125" s="234" t="s">
        <v>82</v>
      </c>
      <c r="AV125" s="13" t="s">
        <v>80</v>
      </c>
      <c r="AW125" s="13" t="s">
        <v>33</v>
      </c>
      <c r="AX125" s="13" t="s">
        <v>72</v>
      </c>
      <c r="AY125" s="234" t="s">
        <v>141</v>
      </c>
    </row>
    <row r="126" s="14" customFormat="1">
      <c r="A126" s="14"/>
      <c r="B126" s="235"/>
      <c r="C126" s="236"/>
      <c r="D126" s="226" t="s">
        <v>153</v>
      </c>
      <c r="E126" s="237" t="s">
        <v>19</v>
      </c>
      <c r="F126" s="238" t="s">
        <v>180</v>
      </c>
      <c r="G126" s="236"/>
      <c r="H126" s="239">
        <v>22.879999999999999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153</v>
      </c>
      <c r="AU126" s="245" t="s">
        <v>82</v>
      </c>
      <c r="AV126" s="14" t="s">
        <v>82</v>
      </c>
      <c r="AW126" s="14" t="s">
        <v>33</v>
      </c>
      <c r="AX126" s="14" t="s">
        <v>72</v>
      </c>
      <c r="AY126" s="245" t="s">
        <v>141</v>
      </c>
    </row>
    <row r="127" s="15" customFormat="1">
      <c r="A127" s="15"/>
      <c r="B127" s="246"/>
      <c r="C127" s="247"/>
      <c r="D127" s="226" t="s">
        <v>153</v>
      </c>
      <c r="E127" s="248" t="s">
        <v>19</v>
      </c>
      <c r="F127" s="249" t="s">
        <v>181</v>
      </c>
      <c r="G127" s="247"/>
      <c r="H127" s="250">
        <v>150.47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6" t="s">
        <v>153</v>
      </c>
      <c r="AU127" s="256" t="s">
        <v>82</v>
      </c>
      <c r="AV127" s="15" t="s">
        <v>149</v>
      </c>
      <c r="AW127" s="15" t="s">
        <v>33</v>
      </c>
      <c r="AX127" s="15" t="s">
        <v>80</v>
      </c>
      <c r="AY127" s="256" t="s">
        <v>141</v>
      </c>
    </row>
    <row r="128" s="2" customFormat="1" ht="16.5" customHeight="1">
      <c r="A128" s="40"/>
      <c r="B128" s="41"/>
      <c r="C128" s="206" t="s">
        <v>142</v>
      </c>
      <c r="D128" s="206" t="s">
        <v>144</v>
      </c>
      <c r="E128" s="207" t="s">
        <v>182</v>
      </c>
      <c r="F128" s="208" t="s">
        <v>183</v>
      </c>
      <c r="G128" s="209" t="s">
        <v>147</v>
      </c>
      <c r="H128" s="210">
        <v>150.47</v>
      </c>
      <c r="I128" s="211"/>
      <c r="J128" s="212">
        <f>ROUND(I128*H128,2)</f>
        <v>0</v>
      </c>
      <c r="K128" s="208" t="s">
        <v>148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184</v>
      </c>
      <c r="AT128" s="217" t="s">
        <v>144</v>
      </c>
      <c r="AU128" s="217" t="s">
        <v>82</v>
      </c>
      <c r="AY128" s="19" t="s">
        <v>141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184</v>
      </c>
      <c r="BM128" s="217" t="s">
        <v>185</v>
      </c>
    </row>
    <row r="129" s="2" customFormat="1">
      <c r="A129" s="40"/>
      <c r="B129" s="41"/>
      <c r="C129" s="42"/>
      <c r="D129" s="219" t="s">
        <v>151</v>
      </c>
      <c r="E129" s="42"/>
      <c r="F129" s="220" t="s">
        <v>186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151</v>
      </c>
      <c r="AU129" s="19" t="s">
        <v>82</v>
      </c>
    </row>
    <row r="130" s="13" customFormat="1">
      <c r="A130" s="13"/>
      <c r="B130" s="224"/>
      <c r="C130" s="225"/>
      <c r="D130" s="226" t="s">
        <v>153</v>
      </c>
      <c r="E130" s="227" t="s">
        <v>19</v>
      </c>
      <c r="F130" s="228" t="s">
        <v>154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153</v>
      </c>
      <c r="AU130" s="234" t="s">
        <v>82</v>
      </c>
      <c r="AV130" s="13" t="s">
        <v>80</v>
      </c>
      <c r="AW130" s="13" t="s">
        <v>33</v>
      </c>
      <c r="AX130" s="13" t="s">
        <v>72</v>
      </c>
      <c r="AY130" s="234" t="s">
        <v>141</v>
      </c>
    </row>
    <row r="131" s="13" customFormat="1">
      <c r="A131" s="13"/>
      <c r="B131" s="224"/>
      <c r="C131" s="225"/>
      <c r="D131" s="226" t="s">
        <v>153</v>
      </c>
      <c r="E131" s="227" t="s">
        <v>19</v>
      </c>
      <c r="F131" s="228" t="s">
        <v>175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153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141</v>
      </c>
    </row>
    <row r="132" s="14" customFormat="1">
      <c r="A132" s="14"/>
      <c r="B132" s="235"/>
      <c r="C132" s="236"/>
      <c r="D132" s="226" t="s">
        <v>153</v>
      </c>
      <c r="E132" s="237" t="s">
        <v>19</v>
      </c>
      <c r="F132" s="238" t="s">
        <v>176</v>
      </c>
      <c r="G132" s="236"/>
      <c r="H132" s="239">
        <v>5.6200000000000001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153</v>
      </c>
      <c r="AU132" s="245" t="s">
        <v>82</v>
      </c>
      <c r="AV132" s="14" t="s">
        <v>82</v>
      </c>
      <c r="AW132" s="14" t="s">
        <v>33</v>
      </c>
      <c r="AX132" s="14" t="s">
        <v>72</v>
      </c>
      <c r="AY132" s="245" t="s">
        <v>141</v>
      </c>
    </row>
    <row r="133" s="13" customFormat="1">
      <c r="A133" s="13"/>
      <c r="B133" s="224"/>
      <c r="C133" s="225"/>
      <c r="D133" s="226" t="s">
        <v>153</v>
      </c>
      <c r="E133" s="227" t="s">
        <v>19</v>
      </c>
      <c r="F133" s="228" t="s">
        <v>177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153</v>
      </c>
      <c r="AU133" s="234" t="s">
        <v>82</v>
      </c>
      <c r="AV133" s="13" t="s">
        <v>80</v>
      </c>
      <c r="AW133" s="13" t="s">
        <v>33</v>
      </c>
      <c r="AX133" s="13" t="s">
        <v>72</v>
      </c>
      <c r="AY133" s="234" t="s">
        <v>141</v>
      </c>
    </row>
    <row r="134" s="14" customFormat="1">
      <c r="A134" s="14"/>
      <c r="B134" s="235"/>
      <c r="C134" s="236"/>
      <c r="D134" s="226" t="s">
        <v>153</v>
      </c>
      <c r="E134" s="237" t="s">
        <v>19</v>
      </c>
      <c r="F134" s="238" t="s">
        <v>178</v>
      </c>
      <c r="G134" s="236"/>
      <c r="H134" s="239">
        <v>121.97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153</v>
      </c>
      <c r="AU134" s="245" t="s">
        <v>82</v>
      </c>
      <c r="AV134" s="14" t="s">
        <v>82</v>
      </c>
      <c r="AW134" s="14" t="s">
        <v>33</v>
      </c>
      <c r="AX134" s="14" t="s">
        <v>72</v>
      </c>
      <c r="AY134" s="245" t="s">
        <v>141</v>
      </c>
    </row>
    <row r="135" s="13" customFormat="1">
      <c r="A135" s="13"/>
      <c r="B135" s="224"/>
      <c r="C135" s="225"/>
      <c r="D135" s="226" t="s">
        <v>153</v>
      </c>
      <c r="E135" s="227" t="s">
        <v>19</v>
      </c>
      <c r="F135" s="228" t="s">
        <v>179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153</v>
      </c>
      <c r="AU135" s="234" t="s">
        <v>82</v>
      </c>
      <c r="AV135" s="13" t="s">
        <v>80</v>
      </c>
      <c r="AW135" s="13" t="s">
        <v>33</v>
      </c>
      <c r="AX135" s="13" t="s">
        <v>72</v>
      </c>
      <c r="AY135" s="234" t="s">
        <v>141</v>
      </c>
    </row>
    <row r="136" s="14" customFormat="1">
      <c r="A136" s="14"/>
      <c r="B136" s="235"/>
      <c r="C136" s="236"/>
      <c r="D136" s="226" t="s">
        <v>153</v>
      </c>
      <c r="E136" s="237" t="s">
        <v>19</v>
      </c>
      <c r="F136" s="238" t="s">
        <v>180</v>
      </c>
      <c r="G136" s="236"/>
      <c r="H136" s="239">
        <v>22.879999999999999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153</v>
      </c>
      <c r="AU136" s="245" t="s">
        <v>82</v>
      </c>
      <c r="AV136" s="14" t="s">
        <v>82</v>
      </c>
      <c r="AW136" s="14" t="s">
        <v>33</v>
      </c>
      <c r="AX136" s="14" t="s">
        <v>72</v>
      </c>
      <c r="AY136" s="245" t="s">
        <v>141</v>
      </c>
    </row>
    <row r="137" s="15" customFormat="1">
      <c r="A137" s="15"/>
      <c r="B137" s="246"/>
      <c r="C137" s="247"/>
      <c r="D137" s="226" t="s">
        <v>153</v>
      </c>
      <c r="E137" s="248" t="s">
        <v>19</v>
      </c>
      <c r="F137" s="249" t="s">
        <v>181</v>
      </c>
      <c r="G137" s="247"/>
      <c r="H137" s="250">
        <v>150.47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153</v>
      </c>
      <c r="AU137" s="256" t="s">
        <v>82</v>
      </c>
      <c r="AV137" s="15" t="s">
        <v>149</v>
      </c>
      <c r="AW137" s="15" t="s">
        <v>33</v>
      </c>
      <c r="AX137" s="15" t="s">
        <v>80</v>
      </c>
      <c r="AY137" s="256" t="s">
        <v>141</v>
      </c>
    </row>
    <row r="138" s="2" customFormat="1" ht="16.5" customHeight="1">
      <c r="A138" s="40"/>
      <c r="B138" s="41"/>
      <c r="C138" s="257" t="s">
        <v>187</v>
      </c>
      <c r="D138" s="257" t="s">
        <v>188</v>
      </c>
      <c r="E138" s="258" t="s">
        <v>189</v>
      </c>
      <c r="F138" s="259" t="s">
        <v>190</v>
      </c>
      <c r="G138" s="260" t="s">
        <v>191</v>
      </c>
      <c r="H138" s="261">
        <v>18.169</v>
      </c>
      <c r="I138" s="262"/>
      <c r="J138" s="263">
        <f>ROUND(I138*H138,2)</f>
        <v>0</v>
      </c>
      <c r="K138" s="259" t="s">
        <v>148</v>
      </c>
      <c r="L138" s="264"/>
      <c r="M138" s="265" t="s">
        <v>19</v>
      </c>
      <c r="N138" s="266" t="s">
        <v>43</v>
      </c>
      <c r="O138" s="86"/>
      <c r="P138" s="215">
        <f>O138*H138</f>
        <v>0</v>
      </c>
      <c r="Q138" s="215">
        <v>0.001</v>
      </c>
      <c r="R138" s="215">
        <f>Q138*H138</f>
        <v>0.018169000000000001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192</v>
      </c>
      <c r="AT138" s="217" t="s">
        <v>188</v>
      </c>
      <c r="AU138" s="217" t="s">
        <v>82</v>
      </c>
      <c r="AY138" s="19" t="s">
        <v>141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184</v>
      </c>
      <c r="BM138" s="217" t="s">
        <v>193</v>
      </c>
    </row>
    <row r="139" s="14" customFormat="1">
      <c r="A139" s="14"/>
      <c r="B139" s="235"/>
      <c r="C139" s="236"/>
      <c r="D139" s="226" t="s">
        <v>153</v>
      </c>
      <c r="E139" s="236"/>
      <c r="F139" s="238" t="s">
        <v>194</v>
      </c>
      <c r="G139" s="236"/>
      <c r="H139" s="239">
        <v>18.169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153</v>
      </c>
      <c r="AU139" s="245" t="s">
        <v>82</v>
      </c>
      <c r="AV139" s="14" t="s">
        <v>82</v>
      </c>
      <c r="AW139" s="14" t="s">
        <v>4</v>
      </c>
      <c r="AX139" s="14" t="s">
        <v>80</v>
      </c>
      <c r="AY139" s="245" t="s">
        <v>141</v>
      </c>
    </row>
    <row r="140" s="12" customFormat="1" ht="22.8" customHeight="1">
      <c r="A140" s="12"/>
      <c r="B140" s="190"/>
      <c r="C140" s="191"/>
      <c r="D140" s="192" t="s">
        <v>71</v>
      </c>
      <c r="E140" s="204" t="s">
        <v>195</v>
      </c>
      <c r="F140" s="204" t="s">
        <v>196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SUM(P141:P179)</f>
        <v>0</v>
      </c>
      <c r="Q140" s="198"/>
      <c r="R140" s="199">
        <f>SUM(R141:R179)</f>
        <v>0.061334300000000001</v>
      </c>
      <c r="S140" s="198"/>
      <c r="T140" s="200">
        <f>SUM(T141:T179)</f>
        <v>9.354196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80</v>
      </c>
      <c r="AT140" s="202" t="s">
        <v>71</v>
      </c>
      <c r="AU140" s="202" t="s">
        <v>80</v>
      </c>
      <c r="AY140" s="201" t="s">
        <v>141</v>
      </c>
      <c r="BK140" s="203">
        <f>SUM(BK141:BK179)</f>
        <v>0</v>
      </c>
    </row>
    <row r="141" s="2" customFormat="1" ht="24.15" customHeight="1">
      <c r="A141" s="40"/>
      <c r="B141" s="41"/>
      <c r="C141" s="206" t="s">
        <v>197</v>
      </c>
      <c r="D141" s="206" t="s">
        <v>144</v>
      </c>
      <c r="E141" s="207" t="s">
        <v>198</v>
      </c>
      <c r="F141" s="208" t="s">
        <v>199</v>
      </c>
      <c r="G141" s="209" t="s">
        <v>147</v>
      </c>
      <c r="H141" s="210">
        <v>360.79000000000002</v>
      </c>
      <c r="I141" s="211"/>
      <c r="J141" s="212">
        <f>ROUND(I141*H141,2)</f>
        <v>0</v>
      </c>
      <c r="K141" s="208" t="s">
        <v>148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0.00012999999999999999</v>
      </c>
      <c r="R141" s="215">
        <f>Q141*H141</f>
        <v>0.046902699999999999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149</v>
      </c>
      <c r="AT141" s="217" t="s">
        <v>144</v>
      </c>
      <c r="AU141" s="217" t="s">
        <v>82</v>
      </c>
      <c r="AY141" s="19" t="s">
        <v>141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149</v>
      </c>
      <c r="BM141" s="217" t="s">
        <v>200</v>
      </c>
    </row>
    <row r="142" s="2" customFormat="1">
      <c r="A142" s="40"/>
      <c r="B142" s="41"/>
      <c r="C142" s="42"/>
      <c r="D142" s="219" t="s">
        <v>151</v>
      </c>
      <c r="E142" s="42"/>
      <c r="F142" s="220" t="s">
        <v>201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151</v>
      </c>
      <c r="AU142" s="19" t="s">
        <v>82</v>
      </c>
    </row>
    <row r="143" s="13" customFormat="1">
      <c r="A143" s="13"/>
      <c r="B143" s="224"/>
      <c r="C143" s="225"/>
      <c r="D143" s="226" t="s">
        <v>153</v>
      </c>
      <c r="E143" s="227" t="s">
        <v>19</v>
      </c>
      <c r="F143" s="228" t="s">
        <v>202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153</v>
      </c>
      <c r="AU143" s="234" t="s">
        <v>82</v>
      </c>
      <c r="AV143" s="13" t="s">
        <v>80</v>
      </c>
      <c r="AW143" s="13" t="s">
        <v>33</v>
      </c>
      <c r="AX143" s="13" t="s">
        <v>72</v>
      </c>
      <c r="AY143" s="234" t="s">
        <v>141</v>
      </c>
    </row>
    <row r="144" s="14" customFormat="1">
      <c r="A144" s="14"/>
      <c r="B144" s="235"/>
      <c r="C144" s="236"/>
      <c r="D144" s="226" t="s">
        <v>153</v>
      </c>
      <c r="E144" s="237" t="s">
        <v>19</v>
      </c>
      <c r="F144" s="238" t="s">
        <v>203</v>
      </c>
      <c r="G144" s="236"/>
      <c r="H144" s="239">
        <v>360.79000000000002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153</v>
      </c>
      <c r="AU144" s="245" t="s">
        <v>82</v>
      </c>
      <c r="AV144" s="14" t="s">
        <v>82</v>
      </c>
      <c r="AW144" s="14" t="s">
        <v>33</v>
      </c>
      <c r="AX144" s="14" t="s">
        <v>80</v>
      </c>
      <c r="AY144" s="245" t="s">
        <v>141</v>
      </c>
    </row>
    <row r="145" s="2" customFormat="1" ht="24.15" customHeight="1">
      <c r="A145" s="40"/>
      <c r="B145" s="41"/>
      <c r="C145" s="206" t="s">
        <v>195</v>
      </c>
      <c r="D145" s="206" t="s">
        <v>144</v>
      </c>
      <c r="E145" s="207" t="s">
        <v>204</v>
      </c>
      <c r="F145" s="208" t="s">
        <v>205</v>
      </c>
      <c r="G145" s="209" t="s">
        <v>147</v>
      </c>
      <c r="H145" s="210">
        <v>360.79000000000002</v>
      </c>
      <c r="I145" s="211"/>
      <c r="J145" s="212">
        <f>ROUND(I145*H145,2)</f>
        <v>0</v>
      </c>
      <c r="K145" s="208" t="s">
        <v>148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4.0000000000000003E-05</v>
      </c>
      <c r="R145" s="215">
        <f>Q145*H145</f>
        <v>0.014431600000000003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149</v>
      </c>
      <c r="AT145" s="217" t="s">
        <v>144</v>
      </c>
      <c r="AU145" s="217" t="s">
        <v>82</v>
      </c>
      <c r="AY145" s="19" t="s">
        <v>141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149</v>
      </c>
      <c r="BM145" s="217" t="s">
        <v>206</v>
      </c>
    </row>
    <row r="146" s="2" customFormat="1">
      <c r="A146" s="40"/>
      <c r="B146" s="41"/>
      <c r="C146" s="42"/>
      <c r="D146" s="219" t="s">
        <v>151</v>
      </c>
      <c r="E146" s="42"/>
      <c r="F146" s="220" t="s">
        <v>207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151</v>
      </c>
      <c r="AU146" s="19" t="s">
        <v>82</v>
      </c>
    </row>
    <row r="147" s="13" customFormat="1">
      <c r="A147" s="13"/>
      <c r="B147" s="224"/>
      <c r="C147" s="225"/>
      <c r="D147" s="226" t="s">
        <v>153</v>
      </c>
      <c r="E147" s="227" t="s">
        <v>19</v>
      </c>
      <c r="F147" s="228" t="s">
        <v>202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153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141</v>
      </c>
    </row>
    <row r="148" s="14" customFormat="1">
      <c r="A148" s="14"/>
      <c r="B148" s="235"/>
      <c r="C148" s="236"/>
      <c r="D148" s="226" t="s">
        <v>153</v>
      </c>
      <c r="E148" s="237" t="s">
        <v>19</v>
      </c>
      <c r="F148" s="238" t="s">
        <v>203</v>
      </c>
      <c r="G148" s="236"/>
      <c r="H148" s="239">
        <v>360.79000000000002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153</v>
      </c>
      <c r="AU148" s="245" t="s">
        <v>82</v>
      </c>
      <c r="AV148" s="14" t="s">
        <v>82</v>
      </c>
      <c r="AW148" s="14" t="s">
        <v>33</v>
      </c>
      <c r="AX148" s="14" t="s">
        <v>80</v>
      </c>
      <c r="AY148" s="245" t="s">
        <v>141</v>
      </c>
    </row>
    <row r="149" s="2" customFormat="1" ht="16.5" customHeight="1">
      <c r="A149" s="40"/>
      <c r="B149" s="41"/>
      <c r="C149" s="206" t="s">
        <v>208</v>
      </c>
      <c r="D149" s="206" t="s">
        <v>144</v>
      </c>
      <c r="E149" s="207" t="s">
        <v>209</v>
      </c>
      <c r="F149" s="208" t="s">
        <v>210</v>
      </c>
      <c r="G149" s="209" t="s">
        <v>147</v>
      </c>
      <c r="H149" s="210">
        <v>9.8040000000000003</v>
      </c>
      <c r="I149" s="211"/>
      <c r="J149" s="212">
        <f>ROUND(I149*H149,2)</f>
        <v>0</v>
      </c>
      <c r="K149" s="208" t="s">
        <v>148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0.26100000000000001</v>
      </c>
      <c r="T149" s="216">
        <f>S149*H149</f>
        <v>2.5588440000000001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149</v>
      </c>
      <c r="AT149" s="217" t="s">
        <v>144</v>
      </c>
      <c r="AU149" s="217" t="s">
        <v>82</v>
      </c>
      <c r="AY149" s="19" t="s">
        <v>141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149</v>
      </c>
      <c r="BM149" s="217" t="s">
        <v>211</v>
      </c>
    </row>
    <row r="150" s="2" customFormat="1">
      <c r="A150" s="40"/>
      <c r="B150" s="41"/>
      <c r="C150" s="42"/>
      <c r="D150" s="219" t="s">
        <v>151</v>
      </c>
      <c r="E150" s="42"/>
      <c r="F150" s="220" t="s">
        <v>212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151</v>
      </c>
      <c r="AU150" s="19" t="s">
        <v>82</v>
      </c>
    </row>
    <row r="151" s="13" customFormat="1">
      <c r="A151" s="13"/>
      <c r="B151" s="224"/>
      <c r="C151" s="225"/>
      <c r="D151" s="226" t="s">
        <v>153</v>
      </c>
      <c r="E151" s="227" t="s">
        <v>19</v>
      </c>
      <c r="F151" s="228" t="s">
        <v>213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153</v>
      </c>
      <c r="AU151" s="234" t="s">
        <v>82</v>
      </c>
      <c r="AV151" s="13" t="s">
        <v>80</v>
      </c>
      <c r="AW151" s="13" t="s">
        <v>33</v>
      </c>
      <c r="AX151" s="13" t="s">
        <v>72</v>
      </c>
      <c r="AY151" s="234" t="s">
        <v>141</v>
      </c>
    </row>
    <row r="152" s="14" customFormat="1">
      <c r="A152" s="14"/>
      <c r="B152" s="235"/>
      <c r="C152" s="236"/>
      <c r="D152" s="226" t="s">
        <v>153</v>
      </c>
      <c r="E152" s="237" t="s">
        <v>19</v>
      </c>
      <c r="F152" s="238" t="s">
        <v>214</v>
      </c>
      <c r="G152" s="236"/>
      <c r="H152" s="239">
        <v>9.8040000000000003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153</v>
      </c>
      <c r="AU152" s="245" t="s">
        <v>82</v>
      </c>
      <c r="AV152" s="14" t="s">
        <v>82</v>
      </c>
      <c r="AW152" s="14" t="s">
        <v>33</v>
      </c>
      <c r="AX152" s="14" t="s">
        <v>80</v>
      </c>
      <c r="AY152" s="245" t="s">
        <v>141</v>
      </c>
    </row>
    <row r="153" s="2" customFormat="1" ht="16.5" customHeight="1">
      <c r="A153" s="40"/>
      <c r="B153" s="41"/>
      <c r="C153" s="206" t="s">
        <v>215</v>
      </c>
      <c r="D153" s="206" t="s">
        <v>144</v>
      </c>
      <c r="E153" s="207" t="s">
        <v>216</v>
      </c>
      <c r="F153" s="208" t="s">
        <v>217</v>
      </c>
      <c r="G153" s="209" t="s">
        <v>147</v>
      </c>
      <c r="H153" s="210">
        <v>140.13</v>
      </c>
      <c r="I153" s="211"/>
      <c r="J153" s="212">
        <f>ROUND(I153*H153,2)</f>
        <v>0</v>
      </c>
      <c r="K153" s="208" t="s">
        <v>148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149</v>
      </c>
      <c r="AT153" s="217" t="s">
        <v>144</v>
      </c>
      <c r="AU153" s="217" t="s">
        <v>82</v>
      </c>
      <c r="AY153" s="19" t="s">
        <v>141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149</v>
      </c>
      <c r="BM153" s="217" t="s">
        <v>218</v>
      </c>
    </row>
    <row r="154" s="2" customFormat="1">
      <c r="A154" s="40"/>
      <c r="B154" s="41"/>
      <c r="C154" s="42"/>
      <c r="D154" s="219" t="s">
        <v>151</v>
      </c>
      <c r="E154" s="42"/>
      <c r="F154" s="220" t="s">
        <v>219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151</v>
      </c>
      <c r="AU154" s="19" t="s">
        <v>82</v>
      </c>
    </row>
    <row r="155" s="13" customFormat="1">
      <c r="A155" s="13"/>
      <c r="B155" s="224"/>
      <c r="C155" s="225"/>
      <c r="D155" s="226" t="s">
        <v>153</v>
      </c>
      <c r="E155" s="227" t="s">
        <v>19</v>
      </c>
      <c r="F155" s="228" t="s">
        <v>213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153</v>
      </c>
      <c r="AU155" s="234" t="s">
        <v>82</v>
      </c>
      <c r="AV155" s="13" t="s">
        <v>80</v>
      </c>
      <c r="AW155" s="13" t="s">
        <v>33</v>
      </c>
      <c r="AX155" s="13" t="s">
        <v>72</v>
      </c>
      <c r="AY155" s="234" t="s">
        <v>141</v>
      </c>
    </row>
    <row r="156" s="14" customFormat="1">
      <c r="A156" s="14"/>
      <c r="B156" s="235"/>
      <c r="C156" s="236"/>
      <c r="D156" s="226" t="s">
        <v>153</v>
      </c>
      <c r="E156" s="237" t="s">
        <v>19</v>
      </c>
      <c r="F156" s="238" t="s">
        <v>220</v>
      </c>
      <c r="G156" s="236"/>
      <c r="H156" s="239">
        <v>140.13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153</v>
      </c>
      <c r="AU156" s="245" t="s">
        <v>82</v>
      </c>
      <c r="AV156" s="14" t="s">
        <v>82</v>
      </c>
      <c r="AW156" s="14" t="s">
        <v>33</v>
      </c>
      <c r="AX156" s="14" t="s">
        <v>80</v>
      </c>
      <c r="AY156" s="245" t="s">
        <v>141</v>
      </c>
    </row>
    <row r="157" s="2" customFormat="1" ht="24.15" customHeight="1">
      <c r="A157" s="40"/>
      <c r="B157" s="41"/>
      <c r="C157" s="206" t="s">
        <v>8</v>
      </c>
      <c r="D157" s="206" t="s">
        <v>144</v>
      </c>
      <c r="E157" s="207" t="s">
        <v>221</v>
      </c>
      <c r="F157" s="208" t="s">
        <v>222</v>
      </c>
      <c r="G157" s="209" t="s">
        <v>147</v>
      </c>
      <c r="H157" s="210">
        <v>9.4000000000000004</v>
      </c>
      <c r="I157" s="211"/>
      <c r="J157" s="212">
        <f>ROUND(I157*H157,2)</f>
        <v>0</v>
      </c>
      <c r="K157" s="208" t="s">
        <v>148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0.075999999999999998</v>
      </c>
      <c r="T157" s="216">
        <f>S157*H157</f>
        <v>0.71440000000000004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149</v>
      </c>
      <c r="AT157" s="217" t="s">
        <v>144</v>
      </c>
      <c r="AU157" s="217" t="s">
        <v>82</v>
      </c>
      <c r="AY157" s="19" t="s">
        <v>141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149</v>
      </c>
      <c r="BM157" s="217" t="s">
        <v>223</v>
      </c>
    </row>
    <row r="158" s="2" customFormat="1">
      <c r="A158" s="40"/>
      <c r="B158" s="41"/>
      <c r="C158" s="42"/>
      <c r="D158" s="219" t="s">
        <v>151</v>
      </c>
      <c r="E158" s="42"/>
      <c r="F158" s="220" t="s">
        <v>224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151</v>
      </c>
      <c r="AU158" s="19" t="s">
        <v>82</v>
      </c>
    </row>
    <row r="159" s="13" customFormat="1">
      <c r="A159" s="13"/>
      <c r="B159" s="224"/>
      <c r="C159" s="225"/>
      <c r="D159" s="226" t="s">
        <v>153</v>
      </c>
      <c r="E159" s="227" t="s">
        <v>19</v>
      </c>
      <c r="F159" s="228" t="s">
        <v>213</v>
      </c>
      <c r="G159" s="225"/>
      <c r="H159" s="227" t="s">
        <v>19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153</v>
      </c>
      <c r="AU159" s="234" t="s">
        <v>82</v>
      </c>
      <c r="AV159" s="13" t="s">
        <v>80</v>
      </c>
      <c r="AW159" s="13" t="s">
        <v>33</v>
      </c>
      <c r="AX159" s="13" t="s">
        <v>72</v>
      </c>
      <c r="AY159" s="234" t="s">
        <v>141</v>
      </c>
    </row>
    <row r="160" s="14" customFormat="1">
      <c r="A160" s="14"/>
      <c r="B160" s="235"/>
      <c r="C160" s="236"/>
      <c r="D160" s="226" t="s">
        <v>153</v>
      </c>
      <c r="E160" s="237" t="s">
        <v>19</v>
      </c>
      <c r="F160" s="238" t="s">
        <v>225</v>
      </c>
      <c r="G160" s="236"/>
      <c r="H160" s="239">
        <v>8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153</v>
      </c>
      <c r="AU160" s="245" t="s">
        <v>82</v>
      </c>
      <c r="AV160" s="14" t="s">
        <v>82</v>
      </c>
      <c r="AW160" s="14" t="s">
        <v>33</v>
      </c>
      <c r="AX160" s="14" t="s">
        <v>72</v>
      </c>
      <c r="AY160" s="245" t="s">
        <v>141</v>
      </c>
    </row>
    <row r="161" s="14" customFormat="1">
      <c r="A161" s="14"/>
      <c r="B161" s="235"/>
      <c r="C161" s="236"/>
      <c r="D161" s="226" t="s">
        <v>153</v>
      </c>
      <c r="E161" s="237" t="s">
        <v>19</v>
      </c>
      <c r="F161" s="238" t="s">
        <v>226</v>
      </c>
      <c r="G161" s="236"/>
      <c r="H161" s="239">
        <v>1.3999999999999999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153</v>
      </c>
      <c r="AU161" s="245" t="s">
        <v>82</v>
      </c>
      <c r="AV161" s="14" t="s">
        <v>82</v>
      </c>
      <c r="AW161" s="14" t="s">
        <v>33</v>
      </c>
      <c r="AX161" s="14" t="s">
        <v>72</v>
      </c>
      <c r="AY161" s="245" t="s">
        <v>141</v>
      </c>
    </row>
    <row r="162" s="15" customFormat="1">
      <c r="A162" s="15"/>
      <c r="B162" s="246"/>
      <c r="C162" s="247"/>
      <c r="D162" s="226" t="s">
        <v>153</v>
      </c>
      <c r="E162" s="248" t="s">
        <v>19</v>
      </c>
      <c r="F162" s="249" t="s">
        <v>181</v>
      </c>
      <c r="G162" s="247"/>
      <c r="H162" s="250">
        <v>9.4000000000000004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153</v>
      </c>
      <c r="AU162" s="256" t="s">
        <v>82</v>
      </c>
      <c r="AV162" s="15" t="s">
        <v>149</v>
      </c>
      <c r="AW162" s="15" t="s">
        <v>33</v>
      </c>
      <c r="AX162" s="15" t="s">
        <v>80</v>
      </c>
      <c r="AY162" s="256" t="s">
        <v>141</v>
      </c>
    </row>
    <row r="163" s="2" customFormat="1" ht="21.75" customHeight="1">
      <c r="A163" s="40"/>
      <c r="B163" s="41"/>
      <c r="C163" s="206" t="s">
        <v>227</v>
      </c>
      <c r="D163" s="206" t="s">
        <v>144</v>
      </c>
      <c r="E163" s="207" t="s">
        <v>228</v>
      </c>
      <c r="F163" s="208" t="s">
        <v>229</v>
      </c>
      <c r="G163" s="209" t="s">
        <v>230</v>
      </c>
      <c r="H163" s="210">
        <v>50</v>
      </c>
      <c r="I163" s="211"/>
      <c r="J163" s="212">
        <f>ROUND(I163*H163,2)</f>
        <v>0</v>
      </c>
      <c r="K163" s="208" t="s">
        <v>148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0.012999999999999999</v>
      </c>
      <c r="T163" s="216">
        <f>S163*H163</f>
        <v>0.65000000000000002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149</v>
      </c>
      <c r="AT163" s="217" t="s">
        <v>144</v>
      </c>
      <c r="AU163" s="217" t="s">
        <v>82</v>
      </c>
      <c r="AY163" s="19" t="s">
        <v>141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149</v>
      </c>
      <c r="BM163" s="217" t="s">
        <v>231</v>
      </c>
    </row>
    <row r="164" s="2" customFormat="1">
      <c r="A164" s="40"/>
      <c r="B164" s="41"/>
      <c r="C164" s="42"/>
      <c r="D164" s="219" t="s">
        <v>151</v>
      </c>
      <c r="E164" s="42"/>
      <c r="F164" s="220" t="s">
        <v>232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151</v>
      </c>
      <c r="AU164" s="19" t="s">
        <v>82</v>
      </c>
    </row>
    <row r="165" s="13" customFormat="1">
      <c r="A165" s="13"/>
      <c r="B165" s="224"/>
      <c r="C165" s="225"/>
      <c r="D165" s="226" t="s">
        <v>153</v>
      </c>
      <c r="E165" s="227" t="s">
        <v>19</v>
      </c>
      <c r="F165" s="228" t="s">
        <v>213</v>
      </c>
      <c r="G165" s="225"/>
      <c r="H165" s="227" t="s">
        <v>19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153</v>
      </c>
      <c r="AU165" s="234" t="s">
        <v>82</v>
      </c>
      <c r="AV165" s="13" t="s">
        <v>80</v>
      </c>
      <c r="AW165" s="13" t="s">
        <v>33</v>
      </c>
      <c r="AX165" s="13" t="s">
        <v>72</v>
      </c>
      <c r="AY165" s="234" t="s">
        <v>141</v>
      </c>
    </row>
    <row r="166" s="14" customFormat="1">
      <c r="A166" s="14"/>
      <c r="B166" s="235"/>
      <c r="C166" s="236"/>
      <c r="D166" s="226" t="s">
        <v>153</v>
      </c>
      <c r="E166" s="237" t="s">
        <v>19</v>
      </c>
      <c r="F166" s="238" t="s">
        <v>233</v>
      </c>
      <c r="G166" s="236"/>
      <c r="H166" s="239">
        <v>50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153</v>
      </c>
      <c r="AU166" s="245" t="s">
        <v>82</v>
      </c>
      <c r="AV166" s="14" t="s">
        <v>82</v>
      </c>
      <c r="AW166" s="14" t="s">
        <v>33</v>
      </c>
      <c r="AX166" s="14" t="s">
        <v>80</v>
      </c>
      <c r="AY166" s="245" t="s">
        <v>141</v>
      </c>
    </row>
    <row r="167" s="2" customFormat="1" ht="24.15" customHeight="1">
      <c r="A167" s="40"/>
      <c r="B167" s="41"/>
      <c r="C167" s="206" t="s">
        <v>234</v>
      </c>
      <c r="D167" s="206" t="s">
        <v>144</v>
      </c>
      <c r="E167" s="207" t="s">
        <v>235</v>
      </c>
      <c r="F167" s="208" t="s">
        <v>236</v>
      </c>
      <c r="G167" s="209" t="s">
        <v>230</v>
      </c>
      <c r="H167" s="210">
        <v>15</v>
      </c>
      <c r="I167" s="211"/>
      <c r="J167" s="212">
        <f>ROUND(I167*H167,2)</f>
        <v>0</v>
      </c>
      <c r="K167" s="208" t="s">
        <v>148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0.050000000000000003</v>
      </c>
      <c r="T167" s="216">
        <f>S167*H167</f>
        <v>0.75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149</v>
      </c>
      <c r="AT167" s="217" t="s">
        <v>144</v>
      </c>
      <c r="AU167" s="217" t="s">
        <v>82</v>
      </c>
      <c r="AY167" s="19" t="s">
        <v>141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149</v>
      </c>
      <c r="BM167" s="217" t="s">
        <v>237</v>
      </c>
    </row>
    <row r="168" s="2" customFormat="1">
      <c r="A168" s="40"/>
      <c r="B168" s="41"/>
      <c r="C168" s="42"/>
      <c r="D168" s="219" t="s">
        <v>151</v>
      </c>
      <c r="E168" s="42"/>
      <c r="F168" s="220" t="s">
        <v>238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151</v>
      </c>
      <c r="AU168" s="19" t="s">
        <v>82</v>
      </c>
    </row>
    <row r="169" s="13" customFormat="1">
      <c r="A169" s="13"/>
      <c r="B169" s="224"/>
      <c r="C169" s="225"/>
      <c r="D169" s="226" t="s">
        <v>153</v>
      </c>
      <c r="E169" s="227" t="s">
        <v>19</v>
      </c>
      <c r="F169" s="228" t="s">
        <v>213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153</v>
      </c>
      <c r="AU169" s="234" t="s">
        <v>82</v>
      </c>
      <c r="AV169" s="13" t="s">
        <v>80</v>
      </c>
      <c r="AW169" s="13" t="s">
        <v>33</v>
      </c>
      <c r="AX169" s="13" t="s">
        <v>72</v>
      </c>
      <c r="AY169" s="234" t="s">
        <v>141</v>
      </c>
    </row>
    <row r="170" s="14" customFormat="1">
      <c r="A170" s="14"/>
      <c r="B170" s="235"/>
      <c r="C170" s="236"/>
      <c r="D170" s="226" t="s">
        <v>153</v>
      </c>
      <c r="E170" s="237" t="s">
        <v>19</v>
      </c>
      <c r="F170" s="238" t="s">
        <v>239</v>
      </c>
      <c r="G170" s="236"/>
      <c r="H170" s="239">
        <v>15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153</v>
      </c>
      <c r="AU170" s="245" t="s">
        <v>82</v>
      </c>
      <c r="AV170" s="14" t="s">
        <v>82</v>
      </c>
      <c r="AW170" s="14" t="s">
        <v>33</v>
      </c>
      <c r="AX170" s="14" t="s">
        <v>80</v>
      </c>
      <c r="AY170" s="245" t="s">
        <v>141</v>
      </c>
    </row>
    <row r="171" s="2" customFormat="1" ht="24.15" customHeight="1">
      <c r="A171" s="40"/>
      <c r="B171" s="41"/>
      <c r="C171" s="206" t="s">
        <v>239</v>
      </c>
      <c r="D171" s="206" t="s">
        <v>144</v>
      </c>
      <c r="E171" s="207" t="s">
        <v>240</v>
      </c>
      <c r="F171" s="208" t="s">
        <v>241</v>
      </c>
      <c r="G171" s="209" t="s">
        <v>147</v>
      </c>
      <c r="H171" s="210">
        <v>97.412000000000006</v>
      </c>
      <c r="I171" s="211"/>
      <c r="J171" s="212">
        <f>ROUND(I171*H171,2)</f>
        <v>0</v>
      </c>
      <c r="K171" s="208" t="s">
        <v>148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0.045999999999999999</v>
      </c>
      <c r="T171" s="216">
        <f>S171*H171</f>
        <v>4.4809520000000003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149</v>
      </c>
      <c r="AT171" s="217" t="s">
        <v>144</v>
      </c>
      <c r="AU171" s="217" t="s">
        <v>82</v>
      </c>
      <c r="AY171" s="19" t="s">
        <v>141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149</v>
      </c>
      <c r="BM171" s="217" t="s">
        <v>242</v>
      </c>
    </row>
    <row r="172" s="2" customFormat="1">
      <c r="A172" s="40"/>
      <c r="B172" s="41"/>
      <c r="C172" s="42"/>
      <c r="D172" s="219" t="s">
        <v>151</v>
      </c>
      <c r="E172" s="42"/>
      <c r="F172" s="220" t="s">
        <v>243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151</v>
      </c>
      <c r="AU172" s="19" t="s">
        <v>82</v>
      </c>
    </row>
    <row r="173" s="13" customFormat="1">
      <c r="A173" s="13"/>
      <c r="B173" s="224"/>
      <c r="C173" s="225"/>
      <c r="D173" s="226" t="s">
        <v>153</v>
      </c>
      <c r="E173" s="227" t="s">
        <v>19</v>
      </c>
      <c r="F173" s="228" t="s">
        <v>213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153</v>
      </c>
      <c r="AU173" s="234" t="s">
        <v>82</v>
      </c>
      <c r="AV173" s="13" t="s">
        <v>80</v>
      </c>
      <c r="AW173" s="13" t="s">
        <v>33</v>
      </c>
      <c r="AX173" s="13" t="s">
        <v>72</v>
      </c>
      <c r="AY173" s="234" t="s">
        <v>141</v>
      </c>
    </row>
    <row r="174" s="14" customFormat="1">
      <c r="A174" s="14"/>
      <c r="B174" s="235"/>
      <c r="C174" s="236"/>
      <c r="D174" s="226" t="s">
        <v>153</v>
      </c>
      <c r="E174" s="237" t="s">
        <v>19</v>
      </c>
      <c r="F174" s="238" t="s">
        <v>244</v>
      </c>
      <c r="G174" s="236"/>
      <c r="H174" s="239">
        <v>136.352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153</v>
      </c>
      <c r="AU174" s="245" t="s">
        <v>82</v>
      </c>
      <c r="AV174" s="14" t="s">
        <v>82</v>
      </c>
      <c r="AW174" s="14" t="s">
        <v>33</v>
      </c>
      <c r="AX174" s="14" t="s">
        <v>72</v>
      </c>
      <c r="AY174" s="245" t="s">
        <v>141</v>
      </c>
    </row>
    <row r="175" s="14" customFormat="1">
      <c r="A175" s="14"/>
      <c r="B175" s="235"/>
      <c r="C175" s="236"/>
      <c r="D175" s="226" t="s">
        <v>153</v>
      </c>
      <c r="E175" s="237" t="s">
        <v>19</v>
      </c>
      <c r="F175" s="238" t="s">
        <v>245</v>
      </c>
      <c r="G175" s="236"/>
      <c r="H175" s="239">
        <v>-38.939999999999998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153</v>
      </c>
      <c r="AU175" s="245" t="s">
        <v>82</v>
      </c>
      <c r="AV175" s="14" t="s">
        <v>82</v>
      </c>
      <c r="AW175" s="14" t="s">
        <v>33</v>
      </c>
      <c r="AX175" s="14" t="s">
        <v>72</v>
      </c>
      <c r="AY175" s="245" t="s">
        <v>141</v>
      </c>
    </row>
    <row r="176" s="15" customFormat="1">
      <c r="A176" s="15"/>
      <c r="B176" s="246"/>
      <c r="C176" s="247"/>
      <c r="D176" s="226" t="s">
        <v>153</v>
      </c>
      <c r="E176" s="248" t="s">
        <v>19</v>
      </c>
      <c r="F176" s="249" t="s">
        <v>181</v>
      </c>
      <c r="G176" s="247"/>
      <c r="H176" s="250">
        <v>97.412000000000006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6" t="s">
        <v>153</v>
      </c>
      <c r="AU176" s="256" t="s">
        <v>82</v>
      </c>
      <c r="AV176" s="15" t="s">
        <v>149</v>
      </c>
      <c r="AW176" s="15" t="s">
        <v>33</v>
      </c>
      <c r="AX176" s="15" t="s">
        <v>80</v>
      </c>
      <c r="AY176" s="256" t="s">
        <v>141</v>
      </c>
    </row>
    <row r="177" s="2" customFormat="1" ht="24.15" customHeight="1">
      <c r="A177" s="40"/>
      <c r="B177" s="41"/>
      <c r="C177" s="206" t="s">
        <v>184</v>
      </c>
      <c r="D177" s="206" t="s">
        <v>144</v>
      </c>
      <c r="E177" s="207" t="s">
        <v>246</v>
      </c>
      <c r="F177" s="208" t="s">
        <v>247</v>
      </c>
      <c r="G177" s="209" t="s">
        <v>248</v>
      </c>
      <c r="H177" s="210">
        <v>1</v>
      </c>
      <c r="I177" s="211"/>
      <c r="J177" s="212">
        <f>ROUND(I177*H177,2)</f>
        <v>0</v>
      </c>
      <c r="K177" s="208" t="s">
        <v>167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0.20000000000000001</v>
      </c>
      <c r="T177" s="216">
        <f>S177*H177</f>
        <v>0.20000000000000001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149</v>
      </c>
      <c r="AT177" s="217" t="s">
        <v>144</v>
      </c>
      <c r="AU177" s="217" t="s">
        <v>82</v>
      </c>
      <c r="AY177" s="19" t="s">
        <v>141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149</v>
      </c>
      <c r="BM177" s="217" t="s">
        <v>249</v>
      </c>
    </row>
    <row r="178" s="13" customFormat="1">
      <c r="A178" s="13"/>
      <c r="B178" s="224"/>
      <c r="C178" s="225"/>
      <c r="D178" s="226" t="s">
        <v>153</v>
      </c>
      <c r="E178" s="227" t="s">
        <v>19</v>
      </c>
      <c r="F178" s="228" t="s">
        <v>213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153</v>
      </c>
      <c r="AU178" s="234" t="s">
        <v>82</v>
      </c>
      <c r="AV178" s="13" t="s">
        <v>80</v>
      </c>
      <c r="AW178" s="13" t="s">
        <v>33</v>
      </c>
      <c r="AX178" s="13" t="s">
        <v>72</v>
      </c>
      <c r="AY178" s="234" t="s">
        <v>141</v>
      </c>
    </row>
    <row r="179" s="14" customFormat="1">
      <c r="A179" s="14"/>
      <c r="B179" s="235"/>
      <c r="C179" s="236"/>
      <c r="D179" s="226" t="s">
        <v>153</v>
      </c>
      <c r="E179" s="237" t="s">
        <v>19</v>
      </c>
      <c r="F179" s="238" t="s">
        <v>80</v>
      </c>
      <c r="G179" s="236"/>
      <c r="H179" s="239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153</v>
      </c>
      <c r="AU179" s="245" t="s">
        <v>82</v>
      </c>
      <c r="AV179" s="14" t="s">
        <v>82</v>
      </c>
      <c r="AW179" s="14" t="s">
        <v>33</v>
      </c>
      <c r="AX179" s="14" t="s">
        <v>80</v>
      </c>
      <c r="AY179" s="245" t="s">
        <v>141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250</v>
      </c>
      <c r="F180" s="204" t="s">
        <v>251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SUM(P181:P189)</f>
        <v>0</v>
      </c>
      <c r="Q180" s="198"/>
      <c r="R180" s="199">
        <f>SUM(R181:R189)</f>
        <v>0</v>
      </c>
      <c r="S180" s="198"/>
      <c r="T180" s="200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80</v>
      </c>
      <c r="AT180" s="202" t="s">
        <v>71</v>
      </c>
      <c r="AU180" s="202" t="s">
        <v>80</v>
      </c>
      <c r="AY180" s="201" t="s">
        <v>141</v>
      </c>
      <c r="BK180" s="203">
        <f>SUM(BK181:BK189)</f>
        <v>0</v>
      </c>
    </row>
    <row r="181" s="2" customFormat="1" ht="24.15" customHeight="1">
      <c r="A181" s="40"/>
      <c r="B181" s="41"/>
      <c r="C181" s="206" t="s">
        <v>252</v>
      </c>
      <c r="D181" s="206" t="s">
        <v>144</v>
      </c>
      <c r="E181" s="207" t="s">
        <v>253</v>
      </c>
      <c r="F181" s="208" t="s">
        <v>254</v>
      </c>
      <c r="G181" s="209" t="s">
        <v>255</v>
      </c>
      <c r="H181" s="210">
        <v>44.216000000000001</v>
      </c>
      <c r="I181" s="211"/>
      <c r="J181" s="212">
        <f>ROUND(I181*H181,2)</f>
        <v>0</v>
      </c>
      <c r="K181" s="208" t="s">
        <v>148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149</v>
      </c>
      <c r="AT181" s="217" t="s">
        <v>144</v>
      </c>
      <c r="AU181" s="217" t="s">
        <v>82</v>
      </c>
      <c r="AY181" s="19" t="s">
        <v>141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149</v>
      </c>
      <c r="BM181" s="217" t="s">
        <v>256</v>
      </c>
    </row>
    <row r="182" s="2" customFormat="1">
      <c r="A182" s="40"/>
      <c r="B182" s="41"/>
      <c r="C182" s="42"/>
      <c r="D182" s="219" t="s">
        <v>151</v>
      </c>
      <c r="E182" s="42"/>
      <c r="F182" s="220" t="s">
        <v>257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151</v>
      </c>
      <c r="AU182" s="19" t="s">
        <v>82</v>
      </c>
    </row>
    <row r="183" s="2" customFormat="1" ht="21.75" customHeight="1">
      <c r="A183" s="40"/>
      <c r="B183" s="41"/>
      <c r="C183" s="206" t="s">
        <v>258</v>
      </c>
      <c r="D183" s="206" t="s">
        <v>144</v>
      </c>
      <c r="E183" s="207" t="s">
        <v>259</v>
      </c>
      <c r="F183" s="208" t="s">
        <v>260</v>
      </c>
      <c r="G183" s="209" t="s">
        <v>255</v>
      </c>
      <c r="H183" s="210">
        <v>44.216000000000001</v>
      </c>
      <c r="I183" s="211"/>
      <c r="J183" s="212">
        <f>ROUND(I183*H183,2)</f>
        <v>0</v>
      </c>
      <c r="K183" s="208" t="s">
        <v>148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149</v>
      </c>
      <c r="AT183" s="217" t="s">
        <v>144</v>
      </c>
      <c r="AU183" s="217" t="s">
        <v>82</v>
      </c>
      <c r="AY183" s="19" t="s">
        <v>141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149</v>
      </c>
      <c r="BM183" s="217" t="s">
        <v>261</v>
      </c>
    </row>
    <row r="184" s="2" customFormat="1">
      <c r="A184" s="40"/>
      <c r="B184" s="41"/>
      <c r="C184" s="42"/>
      <c r="D184" s="219" t="s">
        <v>151</v>
      </c>
      <c r="E184" s="42"/>
      <c r="F184" s="220" t="s">
        <v>262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151</v>
      </c>
      <c r="AU184" s="19" t="s">
        <v>82</v>
      </c>
    </row>
    <row r="185" s="2" customFormat="1" ht="24.15" customHeight="1">
      <c r="A185" s="40"/>
      <c r="B185" s="41"/>
      <c r="C185" s="206" t="s">
        <v>263</v>
      </c>
      <c r="D185" s="206" t="s">
        <v>144</v>
      </c>
      <c r="E185" s="207" t="s">
        <v>264</v>
      </c>
      <c r="F185" s="208" t="s">
        <v>265</v>
      </c>
      <c r="G185" s="209" t="s">
        <v>255</v>
      </c>
      <c r="H185" s="210">
        <v>884.32000000000005</v>
      </c>
      <c r="I185" s="211"/>
      <c r="J185" s="212">
        <f>ROUND(I185*H185,2)</f>
        <v>0</v>
      </c>
      <c r="K185" s="208" t="s">
        <v>148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149</v>
      </c>
      <c r="AT185" s="217" t="s">
        <v>144</v>
      </c>
      <c r="AU185" s="217" t="s">
        <v>82</v>
      </c>
      <c r="AY185" s="19" t="s">
        <v>141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149</v>
      </c>
      <c r="BM185" s="217" t="s">
        <v>266</v>
      </c>
    </row>
    <row r="186" s="2" customFormat="1">
      <c r="A186" s="40"/>
      <c r="B186" s="41"/>
      <c r="C186" s="42"/>
      <c r="D186" s="219" t="s">
        <v>151</v>
      </c>
      <c r="E186" s="42"/>
      <c r="F186" s="220" t="s">
        <v>267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151</v>
      </c>
      <c r="AU186" s="19" t="s">
        <v>82</v>
      </c>
    </row>
    <row r="187" s="14" customFormat="1">
      <c r="A187" s="14"/>
      <c r="B187" s="235"/>
      <c r="C187" s="236"/>
      <c r="D187" s="226" t="s">
        <v>153</v>
      </c>
      <c r="E187" s="236"/>
      <c r="F187" s="238" t="s">
        <v>268</v>
      </c>
      <c r="G187" s="236"/>
      <c r="H187" s="239">
        <v>884.32000000000005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153</v>
      </c>
      <c r="AU187" s="245" t="s">
        <v>82</v>
      </c>
      <c r="AV187" s="14" t="s">
        <v>82</v>
      </c>
      <c r="AW187" s="14" t="s">
        <v>4</v>
      </c>
      <c r="AX187" s="14" t="s">
        <v>80</v>
      </c>
      <c r="AY187" s="245" t="s">
        <v>141</v>
      </c>
    </row>
    <row r="188" s="2" customFormat="1" ht="24.15" customHeight="1">
      <c r="A188" s="40"/>
      <c r="B188" s="41"/>
      <c r="C188" s="206" t="s">
        <v>269</v>
      </c>
      <c r="D188" s="206" t="s">
        <v>144</v>
      </c>
      <c r="E188" s="207" t="s">
        <v>270</v>
      </c>
      <c r="F188" s="208" t="s">
        <v>271</v>
      </c>
      <c r="G188" s="209" t="s">
        <v>255</v>
      </c>
      <c r="H188" s="210">
        <v>44.216000000000001</v>
      </c>
      <c r="I188" s="211"/>
      <c r="J188" s="212">
        <f>ROUND(I188*H188,2)</f>
        <v>0</v>
      </c>
      <c r="K188" s="208" t="s">
        <v>148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149</v>
      </c>
      <c r="AT188" s="217" t="s">
        <v>144</v>
      </c>
      <c r="AU188" s="217" t="s">
        <v>82</v>
      </c>
      <c r="AY188" s="19" t="s">
        <v>141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149</v>
      </c>
      <c r="BM188" s="217" t="s">
        <v>272</v>
      </c>
    </row>
    <row r="189" s="2" customFormat="1">
      <c r="A189" s="40"/>
      <c r="B189" s="41"/>
      <c r="C189" s="42"/>
      <c r="D189" s="219" t="s">
        <v>151</v>
      </c>
      <c r="E189" s="42"/>
      <c r="F189" s="220" t="s">
        <v>273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151</v>
      </c>
      <c r="AU189" s="19" t="s">
        <v>82</v>
      </c>
    </row>
    <row r="190" s="12" customFormat="1" ht="22.8" customHeight="1">
      <c r="A190" s="12"/>
      <c r="B190" s="190"/>
      <c r="C190" s="191"/>
      <c r="D190" s="192" t="s">
        <v>71</v>
      </c>
      <c r="E190" s="204" t="s">
        <v>274</v>
      </c>
      <c r="F190" s="204" t="s">
        <v>275</v>
      </c>
      <c r="G190" s="191"/>
      <c r="H190" s="191"/>
      <c r="I190" s="194"/>
      <c r="J190" s="205">
        <f>BK190</f>
        <v>0</v>
      </c>
      <c r="K190" s="191"/>
      <c r="L190" s="196"/>
      <c r="M190" s="197"/>
      <c r="N190" s="198"/>
      <c r="O190" s="198"/>
      <c r="P190" s="199">
        <f>SUM(P191:P197)</f>
        <v>0</v>
      </c>
      <c r="Q190" s="198"/>
      <c r="R190" s="199">
        <f>SUM(R191:R197)</f>
        <v>0</v>
      </c>
      <c r="S190" s="198"/>
      <c r="T190" s="200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1" t="s">
        <v>80</v>
      </c>
      <c r="AT190" s="202" t="s">
        <v>71</v>
      </c>
      <c r="AU190" s="202" t="s">
        <v>80</v>
      </c>
      <c r="AY190" s="201" t="s">
        <v>141</v>
      </c>
      <c r="BK190" s="203">
        <f>SUM(BK191:BK197)</f>
        <v>0</v>
      </c>
    </row>
    <row r="191" s="2" customFormat="1" ht="37.8" customHeight="1">
      <c r="A191" s="40"/>
      <c r="B191" s="41"/>
      <c r="C191" s="206" t="s">
        <v>7</v>
      </c>
      <c r="D191" s="206" t="s">
        <v>144</v>
      </c>
      <c r="E191" s="207" t="s">
        <v>276</v>
      </c>
      <c r="F191" s="208" t="s">
        <v>277</v>
      </c>
      <c r="G191" s="209" t="s">
        <v>255</v>
      </c>
      <c r="H191" s="210">
        <v>8.4969999999999999</v>
      </c>
      <c r="I191" s="211"/>
      <c r="J191" s="212">
        <f>ROUND(I191*H191,2)</f>
        <v>0</v>
      </c>
      <c r="K191" s="208" t="s">
        <v>148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149</v>
      </c>
      <c r="AT191" s="217" t="s">
        <v>144</v>
      </c>
      <c r="AU191" s="217" t="s">
        <v>82</v>
      </c>
      <c r="AY191" s="19" t="s">
        <v>141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149</v>
      </c>
      <c r="BM191" s="217" t="s">
        <v>278</v>
      </c>
    </row>
    <row r="192" s="2" customFormat="1">
      <c r="A192" s="40"/>
      <c r="B192" s="41"/>
      <c r="C192" s="42"/>
      <c r="D192" s="219" t="s">
        <v>151</v>
      </c>
      <c r="E192" s="42"/>
      <c r="F192" s="220" t="s">
        <v>279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151</v>
      </c>
      <c r="AU192" s="19" t="s">
        <v>82</v>
      </c>
    </row>
    <row r="193" s="2" customFormat="1" ht="37.8" customHeight="1">
      <c r="A193" s="40"/>
      <c r="B193" s="41"/>
      <c r="C193" s="206" t="s">
        <v>280</v>
      </c>
      <c r="D193" s="206" t="s">
        <v>144</v>
      </c>
      <c r="E193" s="207" t="s">
        <v>281</v>
      </c>
      <c r="F193" s="208" t="s">
        <v>282</v>
      </c>
      <c r="G193" s="209" t="s">
        <v>255</v>
      </c>
      <c r="H193" s="210">
        <v>8.4969999999999999</v>
      </c>
      <c r="I193" s="211"/>
      <c r="J193" s="212">
        <f>ROUND(I193*H193,2)</f>
        <v>0</v>
      </c>
      <c r="K193" s="208" t="s">
        <v>148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149</v>
      </c>
      <c r="AT193" s="217" t="s">
        <v>144</v>
      </c>
      <c r="AU193" s="217" t="s">
        <v>82</v>
      </c>
      <c r="AY193" s="19" t="s">
        <v>141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149</v>
      </c>
      <c r="BM193" s="217" t="s">
        <v>283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284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82</v>
      </c>
    </row>
    <row r="195" s="2" customFormat="1" ht="37.8" customHeight="1">
      <c r="A195" s="40"/>
      <c r="B195" s="41"/>
      <c r="C195" s="206" t="s">
        <v>285</v>
      </c>
      <c r="D195" s="206" t="s">
        <v>144</v>
      </c>
      <c r="E195" s="207" t="s">
        <v>286</v>
      </c>
      <c r="F195" s="208" t="s">
        <v>287</v>
      </c>
      <c r="G195" s="209" t="s">
        <v>255</v>
      </c>
      <c r="H195" s="210">
        <v>25.491</v>
      </c>
      <c r="I195" s="211"/>
      <c r="J195" s="212">
        <f>ROUND(I195*H195,2)</f>
        <v>0</v>
      </c>
      <c r="K195" s="208" t="s">
        <v>148</v>
      </c>
      <c r="L195" s="46"/>
      <c r="M195" s="213" t="s">
        <v>19</v>
      </c>
      <c r="N195" s="214" t="s">
        <v>43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149</v>
      </c>
      <c r="AT195" s="217" t="s">
        <v>144</v>
      </c>
      <c r="AU195" s="217" t="s">
        <v>82</v>
      </c>
      <c r="AY195" s="19" t="s">
        <v>141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149</v>
      </c>
      <c r="BM195" s="217" t="s">
        <v>288</v>
      </c>
    </row>
    <row r="196" s="2" customFormat="1">
      <c r="A196" s="40"/>
      <c r="B196" s="41"/>
      <c r="C196" s="42"/>
      <c r="D196" s="219" t="s">
        <v>151</v>
      </c>
      <c r="E196" s="42"/>
      <c r="F196" s="220" t="s">
        <v>289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151</v>
      </c>
      <c r="AU196" s="19" t="s">
        <v>82</v>
      </c>
    </row>
    <row r="197" s="14" customFormat="1">
      <c r="A197" s="14"/>
      <c r="B197" s="235"/>
      <c r="C197" s="236"/>
      <c r="D197" s="226" t="s">
        <v>153</v>
      </c>
      <c r="E197" s="236"/>
      <c r="F197" s="238" t="s">
        <v>290</v>
      </c>
      <c r="G197" s="236"/>
      <c r="H197" s="239">
        <v>25.491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153</v>
      </c>
      <c r="AU197" s="245" t="s">
        <v>82</v>
      </c>
      <c r="AV197" s="14" t="s">
        <v>82</v>
      </c>
      <c r="AW197" s="14" t="s">
        <v>4</v>
      </c>
      <c r="AX197" s="14" t="s">
        <v>80</v>
      </c>
      <c r="AY197" s="245" t="s">
        <v>141</v>
      </c>
    </row>
    <row r="198" s="12" customFormat="1" ht="25.92" customHeight="1">
      <c r="A198" s="12"/>
      <c r="B198" s="190"/>
      <c r="C198" s="191"/>
      <c r="D198" s="192" t="s">
        <v>71</v>
      </c>
      <c r="E198" s="193" t="s">
        <v>291</v>
      </c>
      <c r="F198" s="193" t="s">
        <v>292</v>
      </c>
      <c r="G198" s="191"/>
      <c r="H198" s="191"/>
      <c r="I198" s="194"/>
      <c r="J198" s="195">
        <f>BK198</f>
        <v>0</v>
      </c>
      <c r="K198" s="191"/>
      <c r="L198" s="196"/>
      <c r="M198" s="197"/>
      <c r="N198" s="198"/>
      <c r="O198" s="198"/>
      <c r="P198" s="199">
        <f>P199+P213+P218+P223+P244+P261+P263+P268+P279+P416+P480+P585+P620+P660+P721</f>
        <v>0</v>
      </c>
      <c r="Q198" s="198"/>
      <c r="R198" s="199">
        <f>R199+R213+R218+R223+R244+R261+R263+R268+R279+R416+R480+R585+R620+R660+R721</f>
        <v>26.932685740000004</v>
      </c>
      <c r="S198" s="198"/>
      <c r="T198" s="200">
        <f>T199+T213+T218+T223+T244+T261+T263+T268+T279+T416+T480+T585+T620+T660+T721</f>
        <v>34.862040179999994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82</v>
      </c>
      <c r="AT198" s="202" t="s">
        <v>71</v>
      </c>
      <c r="AU198" s="202" t="s">
        <v>72</v>
      </c>
      <c r="AY198" s="201" t="s">
        <v>141</v>
      </c>
      <c r="BK198" s="203">
        <f>BK199+BK213+BK218+BK223+BK244+BK261+BK263+BK268+BK279+BK416+BK480+BK585+BK620+BK660+BK721</f>
        <v>0</v>
      </c>
    </row>
    <row r="199" s="12" customFormat="1" ht="22.8" customHeight="1">
      <c r="A199" s="12"/>
      <c r="B199" s="190"/>
      <c r="C199" s="191"/>
      <c r="D199" s="192" t="s">
        <v>71</v>
      </c>
      <c r="E199" s="204" t="s">
        <v>293</v>
      </c>
      <c r="F199" s="204" t="s">
        <v>294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SUM(P200:P212)</f>
        <v>0</v>
      </c>
      <c r="Q199" s="198"/>
      <c r="R199" s="199">
        <f>SUM(R200:R212)</f>
        <v>0.033480000000000003</v>
      </c>
      <c r="S199" s="198"/>
      <c r="T199" s="200">
        <f>SUM(T200:T212)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82</v>
      </c>
      <c r="AT199" s="202" t="s">
        <v>71</v>
      </c>
      <c r="AU199" s="202" t="s">
        <v>80</v>
      </c>
      <c r="AY199" s="201" t="s">
        <v>141</v>
      </c>
      <c r="BK199" s="203">
        <f>SUM(BK200:BK212)</f>
        <v>0</v>
      </c>
    </row>
    <row r="200" s="2" customFormat="1" ht="16.5" customHeight="1">
      <c r="A200" s="40"/>
      <c r="B200" s="41"/>
      <c r="C200" s="206" t="s">
        <v>295</v>
      </c>
      <c r="D200" s="206" t="s">
        <v>144</v>
      </c>
      <c r="E200" s="207" t="s">
        <v>296</v>
      </c>
      <c r="F200" s="208" t="s">
        <v>297</v>
      </c>
      <c r="G200" s="209" t="s">
        <v>298</v>
      </c>
      <c r="H200" s="210">
        <v>2</v>
      </c>
      <c r="I200" s="211"/>
      <c r="J200" s="212">
        <f>ROUND(I200*H200,2)</f>
        <v>0</v>
      </c>
      <c r="K200" s="208" t="s">
        <v>148</v>
      </c>
      <c r="L200" s="46"/>
      <c r="M200" s="213" t="s">
        <v>19</v>
      </c>
      <c r="N200" s="214" t="s">
        <v>43</v>
      </c>
      <c r="O200" s="86"/>
      <c r="P200" s="215">
        <f>O200*H200</f>
        <v>0</v>
      </c>
      <c r="Q200" s="215">
        <v>0.00024000000000000001</v>
      </c>
      <c r="R200" s="215">
        <f>Q200*H200</f>
        <v>0.00048000000000000001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184</v>
      </c>
      <c r="AT200" s="217" t="s">
        <v>144</v>
      </c>
      <c r="AU200" s="217" t="s">
        <v>82</v>
      </c>
      <c r="AY200" s="19" t="s">
        <v>141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80</v>
      </c>
      <c r="BK200" s="218">
        <f>ROUND(I200*H200,2)</f>
        <v>0</v>
      </c>
      <c r="BL200" s="19" t="s">
        <v>184</v>
      </c>
      <c r="BM200" s="217" t="s">
        <v>299</v>
      </c>
    </row>
    <row r="201" s="2" customFormat="1">
      <c r="A201" s="40"/>
      <c r="B201" s="41"/>
      <c r="C201" s="42"/>
      <c r="D201" s="219" t="s">
        <v>151</v>
      </c>
      <c r="E201" s="42"/>
      <c r="F201" s="220" t="s">
        <v>300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151</v>
      </c>
      <c r="AU201" s="19" t="s">
        <v>82</v>
      </c>
    </row>
    <row r="202" s="13" customFormat="1">
      <c r="A202" s="13"/>
      <c r="B202" s="224"/>
      <c r="C202" s="225"/>
      <c r="D202" s="226" t="s">
        <v>153</v>
      </c>
      <c r="E202" s="227" t="s">
        <v>19</v>
      </c>
      <c r="F202" s="228" t="s">
        <v>301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153</v>
      </c>
      <c r="AU202" s="234" t="s">
        <v>82</v>
      </c>
      <c r="AV202" s="13" t="s">
        <v>80</v>
      </c>
      <c r="AW202" s="13" t="s">
        <v>33</v>
      </c>
      <c r="AX202" s="13" t="s">
        <v>72</v>
      </c>
      <c r="AY202" s="234" t="s">
        <v>141</v>
      </c>
    </row>
    <row r="203" s="13" customFormat="1">
      <c r="A203" s="13"/>
      <c r="B203" s="224"/>
      <c r="C203" s="225"/>
      <c r="D203" s="226" t="s">
        <v>153</v>
      </c>
      <c r="E203" s="227" t="s">
        <v>19</v>
      </c>
      <c r="F203" s="228" t="s">
        <v>302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153</v>
      </c>
      <c r="AU203" s="234" t="s">
        <v>82</v>
      </c>
      <c r="AV203" s="13" t="s">
        <v>80</v>
      </c>
      <c r="AW203" s="13" t="s">
        <v>33</v>
      </c>
      <c r="AX203" s="13" t="s">
        <v>72</v>
      </c>
      <c r="AY203" s="234" t="s">
        <v>141</v>
      </c>
    </row>
    <row r="204" s="14" customFormat="1">
      <c r="A204" s="14"/>
      <c r="B204" s="235"/>
      <c r="C204" s="236"/>
      <c r="D204" s="226" t="s">
        <v>153</v>
      </c>
      <c r="E204" s="237" t="s">
        <v>19</v>
      </c>
      <c r="F204" s="238" t="s">
        <v>82</v>
      </c>
      <c r="G204" s="236"/>
      <c r="H204" s="239">
        <v>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153</v>
      </c>
      <c r="AU204" s="245" t="s">
        <v>82</v>
      </c>
      <c r="AV204" s="14" t="s">
        <v>82</v>
      </c>
      <c r="AW204" s="14" t="s">
        <v>33</v>
      </c>
      <c r="AX204" s="14" t="s">
        <v>80</v>
      </c>
      <c r="AY204" s="245" t="s">
        <v>141</v>
      </c>
    </row>
    <row r="205" s="2" customFormat="1" ht="24.15" customHeight="1">
      <c r="A205" s="40"/>
      <c r="B205" s="41"/>
      <c r="C205" s="257" t="s">
        <v>303</v>
      </c>
      <c r="D205" s="257" t="s">
        <v>188</v>
      </c>
      <c r="E205" s="258" t="s">
        <v>304</v>
      </c>
      <c r="F205" s="259" t="s">
        <v>305</v>
      </c>
      <c r="G205" s="260" t="s">
        <v>298</v>
      </c>
      <c r="H205" s="261">
        <v>2</v>
      </c>
      <c r="I205" s="262"/>
      <c r="J205" s="263">
        <f>ROUND(I205*H205,2)</f>
        <v>0</v>
      </c>
      <c r="K205" s="259" t="s">
        <v>148</v>
      </c>
      <c r="L205" s="264"/>
      <c r="M205" s="265" t="s">
        <v>19</v>
      </c>
      <c r="N205" s="266" t="s">
        <v>43</v>
      </c>
      <c r="O205" s="86"/>
      <c r="P205" s="215">
        <f>O205*H205</f>
        <v>0</v>
      </c>
      <c r="Q205" s="215">
        <v>0.016500000000000001</v>
      </c>
      <c r="R205" s="215">
        <f>Q205*H205</f>
        <v>0.033000000000000002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192</v>
      </c>
      <c r="AT205" s="217" t="s">
        <v>188</v>
      </c>
      <c r="AU205" s="217" t="s">
        <v>82</v>
      </c>
      <c r="AY205" s="19" t="s">
        <v>141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184</v>
      </c>
      <c r="BM205" s="217" t="s">
        <v>306</v>
      </c>
    </row>
    <row r="206" s="2" customFormat="1" ht="33" customHeight="1">
      <c r="A206" s="40"/>
      <c r="B206" s="41"/>
      <c r="C206" s="206" t="s">
        <v>307</v>
      </c>
      <c r="D206" s="206" t="s">
        <v>144</v>
      </c>
      <c r="E206" s="207" t="s">
        <v>308</v>
      </c>
      <c r="F206" s="208" t="s">
        <v>309</v>
      </c>
      <c r="G206" s="209" t="s">
        <v>255</v>
      </c>
      <c r="H206" s="210">
        <v>0.033000000000000002</v>
      </c>
      <c r="I206" s="211"/>
      <c r="J206" s="212">
        <f>ROUND(I206*H206,2)</f>
        <v>0</v>
      </c>
      <c r="K206" s="208" t="s">
        <v>148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184</v>
      </c>
      <c r="AT206" s="217" t="s">
        <v>144</v>
      </c>
      <c r="AU206" s="217" t="s">
        <v>82</v>
      </c>
      <c r="AY206" s="19" t="s">
        <v>141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184</v>
      </c>
      <c r="BM206" s="217" t="s">
        <v>310</v>
      </c>
    </row>
    <row r="207" s="2" customFormat="1">
      <c r="A207" s="40"/>
      <c r="B207" s="41"/>
      <c r="C207" s="42"/>
      <c r="D207" s="219" t="s">
        <v>151</v>
      </c>
      <c r="E207" s="42"/>
      <c r="F207" s="220" t="s">
        <v>311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151</v>
      </c>
      <c r="AU207" s="19" t="s">
        <v>82</v>
      </c>
    </row>
    <row r="208" s="2" customFormat="1" ht="37.8" customHeight="1">
      <c r="A208" s="40"/>
      <c r="B208" s="41"/>
      <c r="C208" s="206" t="s">
        <v>312</v>
      </c>
      <c r="D208" s="206" t="s">
        <v>144</v>
      </c>
      <c r="E208" s="207" t="s">
        <v>313</v>
      </c>
      <c r="F208" s="208" t="s">
        <v>314</v>
      </c>
      <c r="G208" s="209" t="s">
        <v>255</v>
      </c>
      <c r="H208" s="210">
        <v>0.033000000000000002</v>
      </c>
      <c r="I208" s="211"/>
      <c r="J208" s="212">
        <f>ROUND(I208*H208,2)</f>
        <v>0</v>
      </c>
      <c r="K208" s="208" t="s">
        <v>148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184</v>
      </c>
      <c r="AT208" s="217" t="s">
        <v>144</v>
      </c>
      <c r="AU208" s="217" t="s">
        <v>82</v>
      </c>
      <c r="AY208" s="19" t="s">
        <v>141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184</v>
      </c>
      <c r="BM208" s="217" t="s">
        <v>315</v>
      </c>
    </row>
    <row r="209" s="2" customFormat="1">
      <c r="A209" s="40"/>
      <c r="B209" s="41"/>
      <c r="C209" s="42"/>
      <c r="D209" s="219" t="s">
        <v>151</v>
      </c>
      <c r="E209" s="42"/>
      <c r="F209" s="220" t="s">
        <v>316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151</v>
      </c>
      <c r="AU209" s="19" t="s">
        <v>82</v>
      </c>
    </row>
    <row r="210" s="2" customFormat="1" ht="37.8" customHeight="1">
      <c r="A210" s="40"/>
      <c r="B210" s="41"/>
      <c r="C210" s="206" t="s">
        <v>317</v>
      </c>
      <c r="D210" s="206" t="s">
        <v>144</v>
      </c>
      <c r="E210" s="207" t="s">
        <v>318</v>
      </c>
      <c r="F210" s="208" t="s">
        <v>319</v>
      </c>
      <c r="G210" s="209" t="s">
        <v>255</v>
      </c>
      <c r="H210" s="210">
        <v>0.66000000000000003</v>
      </c>
      <c r="I210" s="211"/>
      <c r="J210" s="212">
        <f>ROUND(I210*H210,2)</f>
        <v>0</v>
      </c>
      <c r="K210" s="208" t="s">
        <v>148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184</v>
      </c>
      <c r="AT210" s="217" t="s">
        <v>144</v>
      </c>
      <c r="AU210" s="217" t="s">
        <v>82</v>
      </c>
      <c r="AY210" s="19" t="s">
        <v>141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184</v>
      </c>
      <c r="BM210" s="217" t="s">
        <v>320</v>
      </c>
    </row>
    <row r="211" s="2" customFormat="1">
      <c r="A211" s="40"/>
      <c r="B211" s="41"/>
      <c r="C211" s="42"/>
      <c r="D211" s="219" t="s">
        <v>151</v>
      </c>
      <c r="E211" s="42"/>
      <c r="F211" s="220" t="s">
        <v>321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151</v>
      </c>
      <c r="AU211" s="19" t="s">
        <v>82</v>
      </c>
    </row>
    <row r="212" s="14" customFormat="1">
      <c r="A212" s="14"/>
      <c r="B212" s="235"/>
      <c r="C212" s="236"/>
      <c r="D212" s="226" t="s">
        <v>153</v>
      </c>
      <c r="E212" s="236"/>
      <c r="F212" s="238" t="s">
        <v>322</v>
      </c>
      <c r="G212" s="236"/>
      <c r="H212" s="239">
        <v>0.66000000000000003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153</v>
      </c>
      <c r="AU212" s="245" t="s">
        <v>82</v>
      </c>
      <c r="AV212" s="14" t="s">
        <v>82</v>
      </c>
      <c r="AW212" s="14" t="s">
        <v>4</v>
      </c>
      <c r="AX212" s="14" t="s">
        <v>80</v>
      </c>
      <c r="AY212" s="245" t="s">
        <v>141</v>
      </c>
    </row>
    <row r="213" s="12" customFormat="1" ht="22.8" customHeight="1">
      <c r="A213" s="12"/>
      <c r="B213" s="190"/>
      <c r="C213" s="191"/>
      <c r="D213" s="192" t="s">
        <v>71</v>
      </c>
      <c r="E213" s="204" t="s">
        <v>323</v>
      </c>
      <c r="F213" s="204" t="s">
        <v>324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SUM(P214:P217)</f>
        <v>0</v>
      </c>
      <c r="Q213" s="198"/>
      <c r="R213" s="199">
        <f>SUM(R214:R217)</f>
        <v>0</v>
      </c>
      <c r="S213" s="198"/>
      <c r="T213" s="200">
        <f>SUM(T214:T217)</f>
        <v>0.041999999999999996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82</v>
      </c>
      <c r="AT213" s="202" t="s">
        <v>71</v>
      </c>
      <c r="AU213" s="202" t="s">
        <v>80</v>
      </c>
      <c r="AY213" s="201" t="s">
        <v>141</v>
      </c>
      <c r="BK213" s="203">
        <f>SUM(BK214:BK217)</f>
        <v>0</v>
      </c>
    </row>
    <row r="214" s="2" customFormat="1" ht="16.5" customHeight="1">
      <c r="A214" s="40"/>
      <c r="B214" s="41"/>
      <c r="C214" s="206" t="s">
        <v>325</v>
      </c>
      <c r="D214" s="206" t="s">
        <v>144</v>
      </c>
      <c r="E214" s="207" t="s">
        <v>326</v>
      </c>
      <c r="F214" s="208" t="s">
        <v>327</v>
      </c>
      <c r="G214" s="209" t="s">
        <v>230</v>
      </c>
      <c r="H214" s="210">
        <v>20</v>
      </c>
      <c r="I214" s="211"/>
      <c r="J214" s="212">
        <f>ROUND(I214*H214,2)</f>
        <v>0</v>
      </c>
      <c r="K214" s="208" t="s">
        <v>148</v>
      </c>
      <c r="L214" s="46"/>
      <c r="M214" s="213" t="s">
        <v>19</v>
      </c>
      <c r="N214" s="214" t="s">
        <v>43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0.0020999999999999999</v>
      </c>
      <c r="T214" s="216">
        <f>S214*H214</f>
        <v>0.041999999999999996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184</v>
      </c>
      <c r="AT214" s="217" t="s">
        <v>144</v>
      </c>
      <c r="AU214" s="217" t="s">
        <v>82</v>
      </c>
      <c r="AY214" s="19" t="s">
        <v>141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80</v>
      </c>
      <c r="BK214" s="218">
        <f>ROUND(I214*H214,2)</f>
        <v>0</v>
      </c>
      <c r="BL214" s="19" t="s">
        <v>184</v>
      </c>
      <c r="BM214" s="217" t="s">
        <v>328</v>
      </c>
    </row>
    <row r="215" s="2" customFormat="1">
      <c r="A215" s="40"/>
      <c r="B215" s="41"/>
      <c r="C215" s="42"/>
      <c r="D215" s="219" t="s">
        <v>151</v>
      </c>
      <c r="E215" s="42"/>
      <c r="F215" s="220" t="s">
        <v>329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151</v>
      </c>
      <c r="AU215" s="19" t="s">
        <v>82</v>
      </c>
    </row>
    <row r="216" s="13" customFormat="1">
      <c r="A216" s="13"/>
      <c r="B216" s="224"/>
      <c r="C216" s="225"/>
      <c r="D216" s="226" t="s">
        <v>153</v>
      </c>
      <c r="E216" s="227" t="s">
        <v>19</v>
      </c>
      <c r="F216" s="228" t="s">
        <v>213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153</v>
      </c>
      <c r="AU216" s="234" t="s">
        <v>82</v>
      </c>
      <c r="AV216" s="13" t="s">
        <v>80</v>
      </c>
      <c r="AW216" s="13" t="s">
        <v>33</v>
      </c>
      <c r="AX216" s="13" t="s">
        <v>72</v>
      </c>
      <c r="AY216" s="234" t="s">
        <v>141</v>
      </c>
    </row>
    <row r="217" s="14" customFormat="1">
      <c r="A217" s="14"/>
      <c r="B217" s="235"/>
      <c r="C217" s="236"/>
      <c r="D217" s="226" t="s">
        <v>153</v>
      </c>
      <c r="E217" s="237" t="s">
        <v>19</v>
      </c>
      <c r="F217" s="238" t="s">
        <v>269</v>
      </c>
      <c r="G217" s="236"/>
      <c r="H217" s="239">
        <v>20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153</v>
      </c>
      <c r="AU217" s="245" t="s">
        <v>82</v>
      </c>
      <c r="AV217" s="14" t="s">
        <v>82</v>
      </c>
      <c r="AW217" s="14" t="s">
        <v>33</v>
      </c>
      <c r="AX217" s="14" t="s">
        <v>80</v>
      </c>
      <c r="AY217" s="245" t="s">
        <v>141</v>
      </c>
    </row>
    <row r="218" s="12" customFormat="1" ht="22.8" customHeight="1">
      <c r="A218" s="12"/>
      <c r="B218" s="190"/>
      <c r="C218" s="191"/>
      <c r="D218" s="192" t="s">
        <v>71</v>
      </c>
      <c r="E218" s="204" t="s">
        <v>330</v>
      </c>
      <c r="F218" s="204" t="s">
        <v>331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SUM(P219:P222)</f>
        <v>0</v>
      </c>
      <c r="Q218" s="198"/>
      <c r="R218" s="199">
        <f>SUM(R219:R222)</f>
        <v>0</v>
      </c>
      <c r="S218" s="198"/>
      <c r="T218" s="200">
        <f>SUM(T219:T222)</f>
        <v>0.011199999999999998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82</v>
      </c>
      <c r="AT218" s="202" t="s">
        <v>71</v>
      </c>
      <c r="AU218" s="202" t="s">
        <v>80</v>
      </c>
      <c r="AY218" s="201" t="s">
        <v>141</v>
      </c>
      <c r="BK218" s="203">
        <f>SUM(BK219:BK222)</f>
        <v>0</v>
      </c>
    </row>
    <row r="219" s="2" customFormat="1" ht="16.5" customHeight="1">
      <c r="A219" s="40"/>
      <c r="B219" s="41"/>
      <c r="C219" s="206" t="s">
        <v>332</v>
      </c>
      <c r="D219" s="206" t="s">
        <v>144</v>
      </c>
      <c r="E219" s="207" t="s">
        <v>333</v>
      </c>
      <c r="F219" s="208" t="s">
        <v>334</v>
      </c>
      <c r="G219" s="209" t="s">
        <v>230</v>
      </c>
      <c r="H219" s="210">
        <v>40</v>
      </c>
      <c r="I219" s="211"/>
      <c r="J219" s="212">
        <f>ROUND(I219*H219,2)</f>
        <v>0</v>
      </c>
      <c r="K219" s="208" t="s">
        <v>148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0.00027999999999999998</v>
      </c>
      <c r="T219" s="216">
        <f>S219*H219</f>
        <v>0.011199999999999998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184</v>
      </c>
      <c r="AT219" s="217" t="s">
        <v>144</v>
      </c>
      <c r="AU219" s="217" t="s">
        <v>82</v>
      </c>
      <c r="AY219" s="19" t="s">
        <v>141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184</v>
      </c>
      <c r="BM219" s="217" t="s">
        <v>335</v>
      </c>
    </row>
    <row r="220" s="2" customFormat="1">
      <c r="A220" s="40"/>
      <c r="B220" s="41"/>
      <c r="C220" s="42"/>
      <c r="D220" s="219" t="s">
        <v>151</v>
      </c>
      <c r="E220" s="42"/>
      <c r="F220" s="220" t="s">
        <v>336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151</v>
      </c>
      <c r="AU220" s="19" t="s">
        <v>82</v>
      </c>
    </row>
    <row r="221" s="13" customFormat="1">
      <c r="A221" s="13"/>
      <c r="B221" s="224"/>
      <c r="C221" s="225"/>
      <c r="D221" s="226" t="s">
        <v>153</v>
      </c>
      <c r="E221" s="227" t="s">
        <v>19</v>
      </c>
      <c r="F221" s="228" t="s">
        <v>213</v>
      </c>
      <c r="G221" s="225"/>
      <c r="H221" s="227" t="s">
        <v>19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153</v>
      </c>
      <c r="AU221" s="234" t="s">
        <v>82</v>
      </c>
      <c r="AV221" s="13" t="s">
        <v>80</v>
      </c>
      <c r="AW221" s="13" t="s">
        <v>33</v>
      </c>
      <c r="AX221" s="13" t="s">
        <v>72</v>
      </c>
      <c r="AY221" s="234" t="s">
        <v>141</v>
      </c>
    </row>
    <row r="222" s="14" customFormat="1">
      <c r="A222" s="14"/>
      <c r="B222" s="235"/>
      <c r="C222" s="236"/>
      <c r="D222" s="226" t="s">
        <v>153</v>
      </c>
      <c r="E222" s="237" t="s">
        <v>19</v>
      </c>
      <c r="F222" s="238" t="s">
        <v>337</v>
      </c>
      <c r="G222" s="236"/>
      <c r="H222" s="239">
        <v>40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153</v>
      </c>
      <c r="AU222" s="245" t="s">
        <v>82</v>
      </c>
      <c r="AV222" s="14" t="s">
        <v>82</v>
      </c>
      <c r="AW222" s="14" t="s">
        <v>33</v>
      </c>
      <c r="AX222" s="14" t="s">
        <v>80</v>
      </c>
      <c r="AY222" s="245" t="s">
        <v>141</v>
      </c>
    </row>
    <row r="223" s="12" customFormat="1" ht="22.8" customHeight="1">
      <c r="A223" s="12"/>
      <c r="B223" s="190"/>
      <c r="C223" s="191"/>
      <c r="D223" s="192" t="s">
        <v>71</v>
      </c>
      <c r="E223" s="204" t="s">
        <v>338</v>
      </c>
      <c r="F223" s="204" t="s">
        <v>339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SUM(P224:P243)</f>
        <v>0</v>
      </c>
      <c r="Q223" s="198"/>
      <c r="R223" s="199">
        <f>SUM(R224:R243)</f>
        <v>0</v>
      </c>
      <c r="S223" s="198"/>
      <c r="T223" s="200">
        <f>SUM(T224:T243)</f>
        <v>0.062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82</v>
      </c>
      <c r="AT223" s="202" t="s">
        <v>71</v>
      </c>
      <c r="AU223" s="202" t="s">
        <v>80</v>
      </c>
      <c r="AY223" s="201" t="s">
        <v>141</v>
      </c>
      <c r="BK223" s="203">
        <f>SUM(BK224:BK243)</f>
        <v>0</v>
      </c>
    </row>
    <row r="224" s="2" customFormat="1" ht="16.5" customHeight="1">
      <c r="A224" s="40"/>
      <c r="B224" s="41"/>
      <c r="C224" s="206" t="s">
        <v>340</v>
      </c>
      <c r="D224" s="206" t="s">
        <v>144</v>
      </c>
      <c r="E224" s="207" t="s">
        <v>341</v>
      </c>
      <c r="F224" s="208" t="s">
        <v>342</v>
      </c>
      <c r="G224" s="209" t="s">
        <v>343</v>
      </c>
      <c r="H224" s="210">
        <v>1</v>
      </c>
      <c r="I224" s="211"/>
      <c r="J224" s="212">
        <f>ROUND(I224*H224,2)</f>
        <v>0</v>
      </c>
      <c r="K224" s="208" t="s">
        <v>148</v>
      </c>
      <c r="L224" s="46"/>
      <c r="M224" s="213" t="s">
        <v>19</v>
      </c>
      <c r="N224" s="214" t="s">
        <v>43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0.019460000000000002</v>
      </c>
      <c r="T224" s="216">
        <f>S224*H224</f>
        <v>0.019460000000000002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184</v>
      </c>
      <c r="AT224" s="217" t="s">
        <v>144</v>
      </c>
      <c r="AU224" s="217" t="s">
        <v>82</v>
      </c>
      <c r="AY224" s="19" t="s">
        <v>141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80</v>
      </c>
      <c r="BK224" s="218">
        <f>ROUND(I224*H224,2)</f>
        <v>0</v>
      </c>
      <c r="BL224" s="19" t="s">
        <v>184</v>
      </c>
      <c r="BM224" s="217" t="s">
        <v>344</v>
      </c>
    </row>
    <row r="225" s="2" customFormat="1">
      <c r="A225" s="40"/>
      <c r="B225" s="41"/>
      <c r="C225" s="42"/>
      <c r="D225" s="219" t="s">
        <v>151</v>
      </c>
      <c r="E225" s="42"/>
      <c r="F225" s="220" t="s">
        <v>345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82</v>
      </c>
    </row>
    <row r="226" s="13" customFormat="1">
      <c r="A226" s="13"/>
      <c r="B226" s="224"/>
      <c r="C226" s="225"/>
      <c r="D226" s="226" t="s">
        <v>153</v>
      </c>
      <c r="E226" s="227" t="s">
        <v>19</v>
      </c>
      <c r="F226" s="228" t="s">
        <v>213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153</v>
      </c>
      <c r="AU226" s="234" t="s">
        <v>82</v>
      </c>
      <c r="AV226" s="13" t="s">
        <v>80</v>
      </c>
      <c r="AW226" s="13" t="s">
        <v>33</v>
      </c>
      <c r="AX226" s="13" t="s">
        <v>72</v>
      </c>
      <c r="AY226" s="234" t="s">
        <v>141</v>
      </c>
    </row>
    <row r="227" s="14" customFormat="1">
      <c r="A227" s="14"/>
      <c r="B227" s="235"/>
      <c r="C227" s="236"/>
      <c r="D227" s="226" t="s">
        <v>153</v>
      </c>
      <c r="E227" s="237" t="s">
        <v>19</v>
      </c>
      <c r="F227" s="238" t="s">
        <v>80</v>
      </c>
      <c r="G227" s="236"/>
      <c r="H227" s="239">
        <v>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153</v>
      </c>
      <c r="AU227" s="245" t="s">
        <v>82</v>
      </c>
      <c r="AV227" s="14" t="s">
        <v>82</v>
      </c>
      <c r="AW227" s="14" t="s">
        <v>33</v>
      </c>
      <c r="AX227" s="14" t="s">
        <v>80</v>
      </c>
      <c r="AY227" s="245" t="s">
        <v>141</v>
      </c>
    </row>
    <row r="228" s="2" customFormat="1" ht="16.5" customHeight="1">
      <c r="A228" s="40"/>
      <c r="B228" s="41"/>
      <c r="C228" s="206" t="s">
        <v>192</v>
      </c>
      <c r="D228" s="206" t="s">
        <v>144</v>
      </c>
      <c r="E228" s="207" t="s">
        <v>346</v>
      </c>
      <c r="F228" s="208" t="s">
        <v>347</v>
      </c>
      <c r="G228" s="209" t="s">
        <v>343</v>
      </c>
      <c r="H228" s="210">
        <v>2</v>
      </c>
      <c r="I228" s="211"/>
      <c r="J228" s="212">
        <f>ROUND(I228*H228,2)</f>
        <v>0</v>
      </c>
      <c r="K228" s="208" t="s">
        <v>148</v>
      </c>
      <c r="L228" s="46"/>
      <c r="M228" s="213" t="s">
        <v>19</v>
      </c>
      <c r="N228" s="214" t="s">
        <v>43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0.0091999999999999998</v>
      </c>
      <c r="T228" s="216">
        <f>S228*H228</f>
        <v>0.0184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184</v>
      </c>
      <c r="AT228" s="217" t="s">
        <v>144</v>
      </c>
      <c r="AU228" s="217" t="s">
        <v>82</v>
      </c>
      <c r="AY228" s="19" t="s">
        <v>141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80</v>
      </c>
      <c r="BK228" s="218">
        <f>ROUND(I228*H228,2)</f>
        <v>0</v>
      </c>
      <c r="BL228" s="19" t="s">
        <v>184</v>
      </c>
      <c r="BM228" s="217" t="s">
        <v>348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349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82</v>
      </c>
    </row>
    <row r="230" s="13" customFormat="1">
      <c r="A230" s="13"/>
      <c r="B230" s="224"/>
      <c r="C230" s="225"/>
      <c r="D230" s="226" t="s">
        <v>153</v>
      </c>
      <c r="E230" s="227" t="s">
        <v>19</v>
      </c>
      <c r="F230" s="228" t="s">
        <v>213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153</v>
      </c>
      <c r="AU230" s="234" t="s">
        <v>82</v>
      </c>
      <c r="AV230" s="13" t="s">
        <v>80</v>
      </c>
      <c r="AW230" s="13" t="s">
        <v>33</v>
      </c>
      <c r="AX230" s="13" t="s">
        <v>72</v>
      </c>
      <c r="AY230" s="234" t="s">
        <v>141</v>
      </c>
    </row>
    <row r="231" s="14" customFormat="1">
      <c r="A231" s="14"/>
      <c r="B231" s="235"/>
      <c r="C231" s="236"/>
      <c r="D231" s="226" t="s">
        <v>153</v>
      </c>
      <c r="E231" s="237" t="s">
        <v>19</v>
      </c>
      <c r="F231" s="238" t="s">
        <v>82</v>
      </c>
      <c r="G231" s="236"/>
      <c r="H231" s="239">
        <v>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153</v>
      </c>
      <c r="AU231" s="245" t="s">
        <v>82</v>
      </c>
      <c r="AV231" s="14" t="s">
        <v>82</v>
      </c>
      <c r="AW231" s="14" t="s">
        <v>33</v>
      </c>
      <c r="AX231" s="14" t="s">
        <v>80</v>
      </c>
      <c r="AY231" s="245" t="s">
        <v>141</v>
      </c>
    </row>
    <row r="232" s="2" customFormat="1" ht="16.5" customHeight="1">
      <c r="A232" s="40"/>
      <c r="B232" s="41"/>
      <c r="C232" s="206" t="s">
        <v>350</v>
      </c>
      <c r="D232" s="206" t="s">
        <v>144</v>
      </c>
      <c r="E232" s="207" t="s">
        <v>351</v>
      </c>
      <c r="F232" s="208" t="s">
        <v>352</v>
      </c>
      <c r="G232" s="209" t="s">
        <v>343</v>
      </c>
      <c r="H232" s="210">
        <v>1</v>
      </c>
      <c r="I232" s="211"/>
      <c r="J232" s="212">
        <f>ROUND(I232*H232,2)</f>
        <v>0</v>
      </c>
      <c r="K232" s="208" t="s">
        <v>148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0.017299999999999999</v>
      </c>
      <c r="T232" s="216">
        <f>S232*H232</f>
        <v>0.017299999999999999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184</v>
      </c>
      <c r="AT232" s="217" t="s">
        <v>144</v>
      </c>
      <c r="AU232" s="217" t="s">
        <v>82</v>
      </c>
      <c r="AY232" s="19" t="s">
        <v>141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184</v>
      </c>
      <c r="BM232" s="217" t="s">
        <v>353</v>
      </c>
    </row>
    <row r="233" s="2" customFormat="1">
      <c r="A233" s="40"/>
      <c r="B233" s="41"/>
      <c r="C233" s="42"/>
      <c r="D233" s="219" t="s">
        <v>151</v>
      </c>
      <c r="E233" s="42"/>
      <c r="F233" s="220" t="s">
        <v>354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151</v>
      </c>
      <c r="AU233" s="19" t="s">
        <v>82</v>
      </c>
    </row>
    <row r="234" s="13" customFormat="1">
      <c r="A234" s="13"/>
      <c r="B234" s="224"/>
      <c r="C234" s="225"/>
      <c r="D234" s="226" t="s">
        <v>153</v>
      </c>
      <c r="E234" s="227" t="s">
        <v>19</v>
      </c>
      <c r="F234" s="228" t="s">
        <v>213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153</v>
      </c>
      <c r="AU234" s="234" t="s">
        <v>82</v>
      </c>
      <c r="AV234" s="13" t="s">
        <v>80</v>
      </c>
      <c r="AW234" s="13" t="s">
        <v>33</v>
      </c>
      <c r="AX234" s="13" t="s">
        <v>72</v>
      </c>
      <c r="AY234" s="234" t="s">
        <v>141</v>
      </c>
    </row>
    <row r="235" s="14" customFormat="1">
      <c r="A235" s="14"/>
      <c r="B235" s="235"/>
      <c r="C235" s="236"/>
      <c r="D235" s="226" t="s">
        <v>153</v>
      </c>
      <c r="E235" s="237" t="s">
        <v>19</v>
      </c>
      <c r="F235" s="238" t="s">
        <v>80</v>
      </c>
      <c r="G235" s="236"/>
      <c r="H235" s="239">
        <v>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153</v>
      </c>
      <c r="AU235" s="245" t="s">
        <v>82</v>
      </c>
      <c r="AV235" s="14" t="s">
        <v>82</v>
      </c>
      <c r="AW235" s="14" t="s">
        <v>33</v>
      </c>
      <c r="AX235" s="14" t="s">
        <v>80</v>
      </c>
      <c r="AY235" s="245" t="s">
        <v>141</v>
      </c>
    </row>
    <row r="236" s="2" customFormat="1" ht="16.5" customHeight="1">
      <c r="A236" s="40"/>
      <c r="B236" s="41"/>
      <c r="C236" s="206" t="s">
        <v>355</v>
      </c>
      <c r="D236" s="206" t="s">
        <v>144</v>
      </c>
      <c r="E236" s="207" t="s">
        <v>356</v>
      </c>
      <c r="F236" s="208" t="s">
        <v>357</v>
      </c>
      <c r="G236" s="209" t="s">
        <v>343</v>
      </c>
      <c r="H236" s="210">
        <v>4</v>
      </c>
      <c r="I236" s="211"/>
      <c r="J236" s="212">
        <f>ROUND(I236*H236,2)</f>
        <v>0</v>
      </c>
      <c r="K236" s="208" t="s">
        <v>148</v>
      </c>
      <c r="L236" s="46"/>
      <c r="M236" s="213" t="s">
        <v>19</v>
      </c>
      <c r="N236" s="214" t="s">
        <v>43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0.00085999999999999998</v>
      </c>
      <c r="T236" s="216">
        <f>S236*H236</f>
        <v>0.0034399999999999999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184</v>
      </c>
      <c r="AT236" s="217" t="s">
        <v>144</v>
      </c>
      <c r="AU236" s="217" t="s">
        <v>82</v>
      </c>
      <c r="AY236" s="19" t="s">
        <v>141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80</v>
      </c>
      <c r="BK236" s="218">
        <f>ROUND(I236*H236,2)</f>
        <v>0</v>
      </c>
      <c r="BL236" s="19" t="s">
        <v>184</v>
      </c>
      <c r="BM236" s="217" t="s">
        <v>358</v>
      </c>
    </row>
    <row r="237" s="2" customFormat="1">
      <c r="A237" s="40"/>
      <c r="B237" s="41"/>
      <c r="C237" s="42"/>
      <c r="D237" s="219" t="s">
        <v>151</v>
      </c>
      <c r="E237" s="42"/>
      <c r="F237" s="220" t="s">
        <v>359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151</v>
      </c>
      <c r="AU237" s="19" t="s">
        <v>82</v>
      </c>
    </row>
    <row r="238" s="13" customFormat="1">
      <c r="A238" s="13"/>
      <c r="B238" s="224"/>
      <c r="C238" s="225"/>
      <c r="D238" s="226" t="s">
        <v>153</v>
      </c>
      <c r="E238" s="227" t="s">
        <v>19</v>
      </c>
      <c r="F238" s="228" t="s">
        <v>213</v>
      </c>
      <c r="G238" s="225"/>
      <c r="H238" s="227" t="s">
        <v>19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153</v>
      </c>
      <c r="AU238" s="234" t="s">
        <v>82</v>
      </c>
      <c r="AV238" s="13" t="s">
        <v>80</v>
      </c>
      <c r="AW238" s="13" t="s">
        <v>33</v>
      </c>
      <c r="AX238" s="13" t="s">
        <v>72</v>
      </c>
      <c r="AY238" s="234" t="s">
        <v>141</v>
      </c>
    </row>
    <row r="239" s="14" customFormat="1">
      <c r="A239" s="14"/>
      <c r="B239" s="235"/>
      <c r="C239" s="236"/>
      <c r="D239" s="226" t="s">
        <v>153</v>
      </c>
      <c r="E239" s="237" t="s">
        <v>19</v>
      </c>
      <c r="F239" s="238" t="s">
        <v>149</v>
      </c>
      <c r="G239" s="236"/>
      <c r="H239" s="239">
        <v>4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5" t="s">
        <v>153</v>
      </c>
      <c r="AU239" s="245" t="s">
        <v>82</v>
      </c>
      <c r="AV239" s="14" t="s">
        <v>82</v>
      </c>
      <c r="AW239" s="14" t="s">
        <v>33</v>
      </c>
      <c r="AX239" s="14" t="s">
        <v>80</v>
      </c>
      <c r="AY239" s="245" t="s">
        <v>141</v>
      </c>
    </row>
    <row r="240" s="2" customFormat="1" ht="16.5" customHeight="1">
      <c r="A240" s="40"/>
      <c r="B240" s="41"/>
      <c r="C240" s="206" t="s">
        <v>360</v>
      </c>
      <c r="D240" s="206" t="s">
        <v>144</v>
      </c>
      <c r="E240" s="207" t="s">
        <v>361</v>
      </c>
      <c r="F240" s="208" t="s">
        <v>362</v>
      </c>
      <c r="G240" s="209" t="s">
        <v>298</v>
      </c>
      <c r="H240" s="210">
        <v>4</v>
      </c>
      <c r="I240" s="211"/>
      <c r="J240" s="212">
        <f>ROUND(I240*H240,2)</f>
        <v>0</v>
      </c>
      <c r="K240" s="208" t="s">
        <v>148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0.00084999999999999995</v>
      </c>
      <c r="T240" s="216">
        <f>S240*H240</f>
        <v>0.0033999999999999998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184</v>
      </c>
      <c r="AT240" s="217" t="s">
        <v>144</v>
      </c>
      <c r="AU240" s="217" t="s">
        <v>82</v>
      </c>
      <c r="AY240" s="19" t="s">
        <v>141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184</v>
      </c>
      <c r="BM240" s="217" t="s">
        <v>363</v>
      </c>
    </row>
    <row r="241" s="2" customFormat="1">
      <c r="A241" s="40"/>
      <c r="B241" s="41"/>
      <c r="C241" s="42"/>
      <c r="D241" s="219" t="s">
        <v>151</v>
      </c>
      <c r="E241" s="42"/>
      <c r="F241" s="220" t="s">
        <v>364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151</v>
      </c>
      <c r="AU241" s="19" t="s">
        <v>82</v>
      </c>
    </row>
    <row r="242" s="13" customFormat="1">
      <c r="A242" s="13"/>
      <c r="B242" s="224"/>
      <c r="C242" s="225"/>
      <c r="D242" s="226" t="s">
        <v>153</v>
      </c>
      <c r="E242" s="227" t="s">
        <v>19</v>
      </c>
      <c r="F242" s="228" t="s">
        <v>213</v>
      </c>
      <c r="G242" s="225"/>
      <c r="H242" s="227" t="s">
        <v>19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153</v>
      </c>
      <c r="AU242" s="234" t="s">
        <v>82</v>
      </c>
      <c r="AV242" s="13" t="s">
        <v>80</v>
      </c>
      <c r="AW242" s="13" t="s">
        <v>33</v>
      </c>
      <c r="AX242" s="13" t="s">
        <v>72</v>
      </c>
      <c r="AY242" s="234" t="s">
        <v>141</v>
      </c>
    </row>
    <row r="243" s="14" customFormat="1">
      <c r="A243" s="14"/>
      <c r="B243" s="235"/>
      <c r="C243" s="236"/>
      <c r="D243" s="226" t="s">
        <v>153</v>
      </c>
      <c r="E243" s="237" t="s">
        <v>19</v>
      </c>
      <c r="F243" s="238" t="s">
        <v>149</v>
      </c>
      <c r="G243" s="236"/>
      <c r="H243" s="239">
        <v>4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153</v>
      </c>
      <c r="AU243" s="245" t="s">
        <v>82</v>
      </c>
      <c r="AV243" s="14" t="s">
        <v>82</v>
      </c>
      <c r="AW243" s="14" t="s">
        <v>33</v>
      </c>
      <c r="AX243" s="14" t="s">
        <v>80</v>
      </c>
      <c r="AY243" s="245" t="s">
        <v>141</v>
      </c>
    </row>
    <row r="244" s="12" customFormat="1" ht="22.8" customHeight="1">
      <c r="A244" s="12"/>
      <c r="B244" s="190"/>
      <c r="C244" s="191"/>
      <c r="D244" s="192" t="s">
        <v>71</v>
      </c>
      <c r="E244" s="204" t="s">
        <v>365</v>
      </c>
      <c r="F244" s="204" t="s">
        <v>366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SUM(P245:P260)</f>
        <v>0</v>
      </c>
      <c r="Q244" s="198"/>
      <c r="R244" s="199">
        <f>SUM(R245:R260)</f>
        <v>0.20032</v>
      </c>
      <c r="S244" s="198"/>
      <c r="T244" s="200">
        <f>SUM(T245:T260)</f>
        <v>0.187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82</v>
      </c>
      <c r="AT244" s="202" t="s">
        <v>71</v>
      </c>
      <c r="AU244" s="202" t="s">
        <v>80</v>
      </c>
      <c r="AY244" s="201" t="s">
        <v>141</v>
      </c>
      <c r="BK244" s="203">
        <f>SUM(BK245:BK260)</f>
        <v>0</v>
      </c>
    </row>
    <row r="245" s="2" customFormat="1" ht="45" customHeight="1">
      <c r="A245" s="40"/>
      <c r="B245" s="41"/>
      <c r="C245" s="206" t="s">
        <v>367</v>
      </c>
      <c r="D245" s="206" t="s">
        <v>144</v>
      </c>
      <c r="E245" s="207" t="s">
        <v>368</v>
      </c>
      <c r="F245" s="208" t="s">
        <v>369</v>
      </c>
      <c r="G245" s="209" t="s">
        <v>298</v>
      </c>
      <c r="H245" s="210">
        <v>1</v>
      </c>
      <c r="I245" s="211"/>
      <c r="J245" s="212">
        <f>ROUND(I245*H245,2)</f>
        <v>0</v>
      </c>
      <c r="K245" s="208" t="s">
        <v>167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0.05008</v>
      </c>
      <c r="R245" s="215">
        <f>Q245*H245</f>
        <v>0.05008</v>
      </c>
      <c r="S245" s="215">
        <v>0.04675</v>
      </c>
      <c r="T245" s="216">
        <f>S245*H245</f>
        <v>0.04675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184</v>
      </c>
      <c r="AT245" s="217" t="s">
        <v>144</v>
      </c>
      <c r="AU245" s="217" t="s">
        <v>82</v>
      </c>
      <c r="AY245" s="19" t="s">
        <v>141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184</v>
      </c>
      <c r="BM245" s="217" t="s">
        <v>370</v>
      </c>
    </row>
    <row r="246" s="13" customFormat="1">
      <c r="A246" s="13"/>
      <c r="B246" s="224"/>
      <c r="C246" s="225"/>
      <c r="D246" s="226" t="s">
        <v>153</v>
      </c>
      <c r="E246" s="227" t="s">
        <v>19</v>
      </c>
      <c r="F246" s="228" t="s">
        <v>371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153</v>
      </c>
      <c r="AU246" s="234" t="s">
        <v>82</v>
      </c>
      <c r="AV246" s="13" t="s">
        <v>80</v>
      </c>
      <c r="AW246" s="13" t="s">
        <v>33</v>
      </c>
      <c r="AX246" s="13" t="s">
        <v>72</v>
      </c>
      <c r="AY246" s="234" t="s">
        <v>141</v>
      </c>
    </row>
    <row r="247" s="13" customFormat="1">
      <c r="A247" s="13"/>
      <c r="B247" s="224"/>
      <c r="C247" s="225"/>
      <c r="D247" s="226" t="s">
        <v>153</v>
      </c>
      <c r="E247" s="227" t="s">
        <v>19</v>
      </c>
      <c r="F247" s="228" t="s">
        <v>372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153</v>
      </c>
      <c r="AU247" s="234" t="s">
        <v>82</v>
      </c>
      <c r="AV247" s="13" t="s">
        <v>80</v>
      </c>
      <c r="AW247" s="13" t="s">
        <v>33</v>
      </c>
      <c r="AX247" s="13" t="s">
        <v>72</v>
      </c>
      <c r="AY247" s="234" t="s">
        <v>141</v>
      </c>
    </row>
    <row r="248" s="14" customFormat="1">
      <c r="A248" s="14"/>
      <c r="B248" s="235"/>
      <c r="C248" s="236"/>
      <c r="D248" s="226" t="s">
        <v>153</v>
      </c>
      <c r="E248" s="237" t="s">
        <v>19</v>
      </c>
      <c r="F248" s="238" t="s">
        <v>80</v>
      </c>
      <c r="G248" s="236"/>
      <c r="H248" s="239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153</v>
      </c>
      <c r="AU248" s="245" t="s">
        <v>82</v>
      </c>
      <c r="AV248" s="14" t="s">
        <v>82</v>
      </c>
      <c r="AW248" s="14" t="s">
        <v>33</v>
      </c>
      <c r="AX248" s="14" t="s">
        <v>80</v>
      </c>
      <c r="AY248" s="245" t="s">
        <v>141</v>
      </c>
    </row>
    <row r="249" s="2" customFormat="1" ht="45" customHeight="1">
      <c r="A249" s="40"/>
      <c r="B249" s="41"/>
      <c r="C249" s="206" t="s">
        <v>373</v>
      </c>
      <c r="D249" s="206" t="s">
        <v>144</v>
      </c>
      <c r="E249" s="207" t="s">
        <v>374</v>
      </c>
      <c r="F249" s="208" t="s">
        <v>375</v>
      </c>
      <c r="G249" s="209" t="s">
        <v>298</v>
      </c>
      <c r="H249" s="210">
        <v>1</v>
      </c>
      <c r="I249" s="211"/>
      <c r="J249" s="212">
        <f>ROUND(I249*H249,2)</f>
        <v>0</v>
      </c>
      <c r="K249" s="208" t="s">
        <v>167</v>
      </c>
      <c r="L249" s="46"/>
      <c r="M249" s="213" t="s">
        <v>19</v>
      </c>
      <c r="N249" s="214" t="s">
        <v>43</v>
      </c>
      <c r="O249" s="86"/>
      <c r="P249" s="215">
        <f>O249*H249</f>
        <v>0</v>
      </c>
      <c r="Q249" s="215">
        <v>0.05008</v>
      </c>
      <c r="R249" s="215">
        <f>Q249*H249</f>
        <v>0.05008</v>
      </c>
      <c r="S249" s="215">
        <v>0.04675</v>
      </c>
      <c r="T249" s="216">
        <f>S249*H249</f>
        <v>0.04675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184</v>
      </c>
      <c r="AT249" s="217" t="s">
        <v>144</v>
      </c>
      <c r="AU249" s="217" t="s">
        <v>82</v>
      </c>
      <c r="AY249" s="19" t="s">
        <v>141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80</v>
      </c>
      <c r="BK249" s="218">
        <f>ROUND(I249*H249,2)</f>
        <v>0</v>
      </c>
      <c r="BL249" s="19" t="s">
        <v>184</v>
      </c>
      <c r="BM249" s="217" t="s">
        <v>376</v>
      </c>
    </row>
    <row r="250" s="13" customFormat="1">
      <c r="A250" s="13"/>
      <c r="B250" s="224"/>
      <c r="C250" s="225"/>
      <c r="D250" s="226" t="s">
        <v>153</v>
      </c>
      <c r="E250" s="227" t="s">
        <v>19</v>
      </c>
      <c r="F250" s="228" t="s">
        <v>371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153</v>
      </c>
      <c r="AU250" s="234" t="s">
        <v>82</v>
      </c>
      <c r="AV250" s="13" t="s">
        <v>80</v>
      </c>
      <c r="AW250" s="13" t="s">
        <v>33</v>
      </c>
      <c r="AX250" s="13" t="s">
        <v>72</v>
      </c>
      <c r="AY250" s="234" t="s">
        <v>141</v>
      </c>
    </row>
    <row r="251" s="13" customFormat="1">
      <c r="A251" s="13"/>
      <c r="B251" s="224"/>
      <c r="C251" s="225"/>
      <c r="D251" s="226" t="s">
        <v>153</v>
      </c>
      <c r="E251" s="227" t="s">
        <v>19</v>
      </c>
      <c r="F251" s="228" t="s">
        <v>377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153</v>
      </c>
      <c r="AU251" s="234" t="s">
        <v>82</v>
      </c>
      <c r="AV251" s="13" t="s">
        <v>80</v>
      </c>
      <c r="AW251" s="13" t="s">
        <v>33</v>
      </c>
      <c r="AX251" s="13" t="s">
        <v>72</v>
      </c>
      <c r="AY251" s="234" t="s">
        <v>141</v>
      </c>
    </row>
    <row r="252" s="14" customFormat="1">
      <c r="A252" s="14"/>
      <c r="B252" s="235"/>
      <c r="C252" s="236"/>
      <c r="D252" s="226" t="s">
        <v>153</v>
      </c>
      <c r="E252" s="237" t="s">
        <v>19</v>
      </c>
      <c r="F252" s="238" t="s">
        <v>80</v>
      </c>
      <c r="G252" s="236"/>
      <c r="H252" s="239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153</v>
      </c>
      <c r="AU252" s="245" t="s">
        <v>82</v>
      </c>
      <c r="AV252" s="14" t="s">
        <v>82</v>
      </c>
      <c r="AW252" s="14" t="s">
        <v>33</v>
      </c>
      <c r="AX252" s="14" t="s">
        <v>80</v>
      </c>
      <c r="AY252" s="245" t="s">
        <v>141</v>
      </c>
    </row>
    <row r="253" s="2" customFormat="1" ht="45" customHeight="1">
      <c r="A253" s="40"/>
      <c r="B253" s="41"/>
      <c r="C253" s="206" t="s">
        <v>378</v>
      </c>
      <c r="D253" s="206" t="s">
        <v>144</v>
      </c>
      <c r="E253" s="207" t="s">
        <v>379</v>
      </c>
      <c r="F253" s="208" t="s">
        <v>380</v>
      </c>
      <c r="G253" s="209" t="s">
        <v>298</v>
      </c>
      <c r="H253" s="210">
        <v>1</v>
      </c>
      <c r="I253" s="211"/>
      <c r="J253" s="212">
        <f>ROUND(I253*H253,2)</f>
        <v>0</v>
      </c>
      <c r="K253" s="208" t="s">
        <v>167</v>
      </c>
      <c r="L253" s="46"/>
      <c r="M253" s="213" t="s">
        <v>19</v>
      </c>
      <c r="N253" s="214" t="s">
        <v>43</v>
      </c>
      <c r="O253" s="86"/>
      <c r="P253" s="215">
        <f>O253*H253</f>
        <v>0</v>
      </c>
      <c r="Q253" s="215">
        <v>0.05008</v>
      </c>
      <c r="R253" s="215">
        <f>Q253*H253</f>
        <v>0.05008</v>
      </c>
      <c r="S253" s="215">
        <v>0.04675</v>
      </c>
      <c r="T253" s="216">
        <f>S253*H253</f>
        <v>0.04675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184</v>
      </c>
      <c r="AT253" s="217" t="s">
        <v>144</v>
      </c>
      <c r="AU253" s="217" t="s">
        <v>82</v>
      </c>
      <c r="AY253" s="19" t="s">
        <v>141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80</v>
      </c>
      <c r="BK253" s="218">
        <f>ROUND(I253*H253,2)</f>
        <v>0</v>
      </c>
      <c r="BL253" s="19" t="s">
        <v>184</v>
      </c>
      <c r="BM253" s="217" t="s">
        <v>381</v>
      </c>
    </row>
    <row r="254" s="13" customFormat="1">
      <c r="A254" s="13"/>
      <c r="B254" s="224"/>
      <c r="C254" s="225"/>
      <c r="D254" s="226" t="s">
        <v>153</v>
      </c>
      <c r="E254" s="227" t="s">
        <v>19</v>
      </c>
      <c r="F254" s="228" t="s">
        <v>371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153</v>
      </c>
      <c r="AU254" s="234" t="s">
        <v>82</v>
      </c>
      <c r="AV254" s="13" t="s">
        <v>80</v>
      </c>
      <c r="AW254" s="13" t="s">
        <v>33</v>
      </c>
      <c r="AX254" s="13" t="s">
        <v>72</v>
      </c>
      <c r="AY254" s="234" t="s">
        <v>141</v>
      </c>
    </row>
    <row r="255" s="13" customFormat="1">
      <c r="A255" s="13"/>
      <c r="B255" s="224"/>
      <c r="C255" s="225"/>
      <c r="D255" s="226" t="s">
        <v>153</v>
      </c>
      <c r="E255" s="227" t="s">
        <v>19</v>
      </c>
      <c r="F255" s="228" t="s">
        <v>382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153</v>
      </c>
      <c r="AU255" s="234" t="s">
        <v>82</v>
      </c>
      <c r="AV255" s="13" t="s">
        <v>80</v>
      </c>
      <c r="AW255" s="13" t="s">
        <v>33</v>
      </c>
      <c r="AX255" s="13" t="s">
        <v>72</v>
      </c>
      <c r="AY255" s="234" t="s">
        <v>141</v>
      </c>
    </row>
    <row r="256" s="14" customFormat="1">
      <c r="A256" s="14"/>
      <c r="B256" s="235"/>
      <c r="C256" s="236"/>
      <c r="D256" s="226" t="s">
        <v>153</v>
      </c>
      <c r="E256" s="237" t="s">
        <v>19</v>
      </c>
      <c r="F256" s="238" t="s">
        <v>80</v>
      </c>
      <c r="G256" s="236"/>
      <c r="H256" s="239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153</v>
      </c>
      <c r="AU256" s="245" t="s">
        <v>82</v>
      </c>
      <c r="AV256" s="14" t="s">
        <v>82</v>
      </c>
      <c r="AW256" s="14" t="s">
        <v>33</v>
      </c>
      <c r="AX256" s="14" t="s">
        <v>80</v>
      </c>
      <c r="AY256" s="245" t="s">
        <v>141</v>
      </c>
    </row>
    <row r="257" s="2" customFormat="1" ht="45" customHeight="1">
      <c r="A257" s="40"/>
      <c r="B257" s="41"/>
      <c r="C257" s="206" t="s">
        <v>383</v>
      </c>
      <c r="D257" s="206" t="s">
        <v>144</v>
      </c>
      <c r="E257" s="207" t="s">
        <v>384</v>
      </c>
      <c r="F257" s="208" t="s">
        <v>385</v>
      </c>
      <c r="G257" s="209" t="s">
        <v>298</v>
      </c>
      <c r="H257" s="210">
        <v>1</v>
      </c>
      <c r="I257" s="211"/>
      <c r="J257" s="212">
        <f>ROUND(I257*H257,2)</f>
        <v>0</v>
      </c>
      <c r="K257" s="208" t="s">
        <v>167</v>
      </c>
      <c r="L257" s="46"/>
      <c r="M257" s="213" t="s">
        <v>19</v>
      </c>
      <c r="N257" s="214" t="s">
        <v>43</v>
      </c>
      <c r="O257" s="86"/>
      <c r="P257" s="215">
        <f>O257*H257</f>
        <v>0</v>
      </c>
      <c r="Q257" s="215">
        <v>0.05008</v>
      </c>
      <c r="R257" s="215">
        <f>Q257*H257</f>
        <v>0.05008</v>
      </c>
      <c r="S257" s="215">
        <v>0.04675</v>
      </c>
      <c r="T257" s="216">
        <f>S257*H257</f>
        <v>0.04675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184</v>
      </c>
      <c r="AT257" s="217" t="s">
        <v>144</v>
      </c>
      <c r="AU257" s="217" t="s">
        <v>82</v>
      </c>
      <c r="AY257" s="19" t="s">
        <v>141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80</v>
      </c>
      <c r="BK257" s="218">
        <f>ROUND(I257*H257,2)</f>
        <v>0</v>
      </c>
      <c r="BL257" s="19" t="s">
        <v>184</v>
      </c>
      <c r="BM257" s="217" t="s">
        <v>386</v>
      </c>
    </row>
    <row r="258" s="13" customFormat="1">
      <c r="A258" s="13"/>
      <c r="B258" s="224"/>
      <c r="C258" s="225"/>
      <c r="D258" s="226" t="s">
        <v>153</v>
      </c>
      <c r="E258" s="227" t="s">
        <v>19</v>
      </c>
      <c r="F258" s="228" t="s">
        <v>371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153</v>
      </c>
      <c r="AU258" s="234" t="s">
        <v>82</v>
      </c>
      <c r="AV258" s="13" t="s">
        <v>80</v>
      </c>
      <c r="AW258" s="13" t="s">
        <v>33</v>
      </c>
      <c r="AX258" s="13" t="s">
        <v>72</v>
      </c>
      <c r="AY258" s="234" t="s">
        <v>141</v>
      </c>
    </row>
    <row r="259" s="13" customFormat="1">
      <c r="A259" s="13"/>
      <c r="B259" s="224"/>
      <c r="C259" s="225"/>
      <c r="D259" s="226" t="s">
        <v>153</v>
      </c>
      <c r="E259" s="227" t="s">
        <v>19</v>
      </c>
      <c r="F259" s="228" t="s">
        <v>387</v>
      </c>
      <c r="G259" s="225"/>
      <c r="H259" s="227" t="s">
        <v>19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153</v>
      </c>
      <c r="AU259" s="234" t="s">
        <v>82</v>
      </c>
      <c r="AV259" s="13" t="s">
        <v>80</v>
      </c>
      <c r="AW259" s="13" t="s">
        <v>33</v>
      </c>
      <c r="AX259" s="13" t="s">
        <v>72</v>
      </c>
      <c r="AY259" s="234" t="s">
        <v>141</v>
      </c>
    </row>
    <row r="260" s="14" customFormat="1">
      <c r="A260" s="14"/>
      <c r="B260" s="235"/>
      <c r="C260" s="236"/>
      <c r="D260" s="226" t="s">
        <v>153</v>
      </c>
      <c r="E260" s="237" t="s">
        <v>19</v>
      </c>
      <c r="F260" s="238" t="s">
        <v>80</v>
      </c>
      <c r="G260" s="236"/>
      <c r="H260" s="239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153</v>
      </c>
      <c r="AU260" s="245" t="s">
        <v>82</v>
      </c>
      <c r="AV260" s="14" t="s">
        <v>82</v>
      </c>
      <c r="AW260" s="14" t="s">
        <v>33</v>
      </c>
      <c r="AX260" s="14" t="s">
        <v>80</v>
      </c>
      <c r="AY260" s="245" t="s">
        <v>141</v>
      </c>
    </row>
    <row r="261" s="12" customFormat="1" ht="22.8" customHeight="1">
      <c r="A261" s="12"/>
      <c r="B261" s="190"/>
      <c r="C261" s="191"/>
      <c r="D261" s="192" t="s">
        <v>71</v>
      </c>
      <c r="E261" s="204" t="s">
        <v>388</v>
      </c>
      <c r="F261" s="204" t="s">
        <v>389</v>
      </c>
      <c r="G261" s="191"/>
      <c r="H261" s="191"/>
      <c r="I261" s="194"/>
      <c r="J261" s="205">
        <f>BK261</f>
        <v>0</v>
      </c>
      <c r="K261" s="191"/>
      <c r="L261" s="196"/>
      <c r="M261" s="197"/>
      <c r="N261" s="198"/>
      <c r="O261" s="198"/>
      <c r="P261" s="199">
        <f>P262</f>
        <v>0</v>
      </c>
      <c r="Q261" s="198"/>
      <c r="R261" s="199">
        <f>R262</f>
        <v>0</v>
      </c>
      <c r="S261" s="198"/>
      <c r="T261" s="200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82</v>
      </c>
      <c r="AT261" s="202" t="s">
        <v>71</v>
      </c>
      <c r="AU261" s="202" t="s">
        <v>80</v>
      </c>
      <c r="AY261" s="201" t="s">
        <v>141</v>
      </c>
      <c r="BK261" s="203">
        <f>BK262</f>
        <v>0</v>
      </c>
    </row>
    <row r="262" s="2" customFormat="1" ht="37.8" customHeight="1">
      <c r="A262" s="40"/>
      <c r="B262" s="41"/>
      <c r="C262" s="206" t="s">
        <v>390</v>
      </c>
      <c r="D262" s="206" t="s">
        <v>144</v>
      </c>
      <c r="E262" s="207" t="s">
        <v>391</v>
      </c>
      <c r="F262" s="208" t="s">
        <v>392</v>
      </c>
      <c r="G262" s="209" t="s">
        <v>248</v>
      </c>
      <c r="H262" s="210">
        <v>1</v>
      </c>
      <c r="I262" s="211"/>
      <c r="J262" s="212">
        <f>ROUND(I262*H262,2)</f>
        <v>0</v>
      </c>
      <c r="K262" s="208" t="s">
        <v>167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184</v>
      </c>
      <c r="AT262" s="217" t="s">
        <v>144</v>
      </c>
      <c r="AU262" s="217" t="s">
        <v>82</v>
      </c>
      <c r="AY262" s="19" t="s">
        <v>141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184</v>
      </c>
      <c r="BM262" s="217" t="s">
        <v>393</v>
      </c>
    </row>
    <row r="263" s="12" customFormat="1" ht="22.8" customHeight="1">
      <c r="A263" s="12"/>
      <c r="B263" s="190"/>
      <c r="C263" s="191"/>
      <c r="D263" s="192" t="s">
        <v>71</v>
      </c>
      <c r="E263" s="204" t="s">
        <v>394</v>
      </c>
      <c r="F263" s="204" t="s">
        <v>93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SUM(P264:P267)</f>
        <v>0</v>
      </c>
      <c r="Q263" s="198"/>
      <c r="R263" s="199">
        <f>SUM(R264:R267)</f>
        <v>0</v>
      </c>
      <c r="S263" s="198"/>
      <c r="T263" s="200">
        <f>SUM(T264:T267)</f>
        <v>0.051999999999999998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82</v>
      </c>
      <c r="AT263" s="202" t="s">
        <v>71</v>
      </c>
      <c r="AU263" s="202" t="s">
        <v>80</v>
      </c>
      <c r="AY263" s="201" t="s">
        <v>141</v>
      </c>
      <c r="BK263" s="203">
        <f>SUM(BK264:BK267)</f>
        <v>0</v>
      </c>
    </row>
    <row r="264" s="2" customFormat="1" ht="24.15" customHeight="1">
      <c r="A264" s="40"/>
      <c r="B264" s="41"/>
      <c r="C264" s="206" t="s">
        <v>395</v>
      </c>
      <c r="D264" s="206" t="s">
        <v>144</v>
      </c>
      <c r="E264" s="207" t="s">
        <v>396</v>
      </c>
      <c r="F264" s="208" t="s">
        <v>397</v>
      </c>
      <c r="G264" s="209" t="s">
        <v>298</v>
      </c>
      <c r="H264" s="210">
        <v>1</v>
      </c>
      <c r="I264" s="211"/>
      <c r="J264" s="212">
        <f>ROUND(I264*H264,2)</f>
        <v>0</v>
      </c>
      <c r="K264" s="208" t="s">
        <v>148</v>
      </c>
      <c r="L264" s="46"/>
      <c r="M264" s="213" t="s">
        <v>19</v>
      </c>
      <c r="N264" s="214" t="s">
        <v>43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0.051999999999999998</v>
      </c>
      <c r="T264" s="216">
        <f>S264*H264</f>
        <v>0.051999999999999998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184</v>
      </c>
      <c r="AT264" s="217" t="s">
        <v>144</v>
      </c>
      <c r="AU264" s="217" t="s">
        <v>82</v>
      </c>
      <c r="AY264" s="19" t="s">
        <v>141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80</v>
      </c>
      <c r="BK264" s="218">
        <f>ROUND(I264*H264,2)</f>
        <v>0</v>
      </c>
      <c r="BL264" s="19" t="s">
        <v>184</v>
      </c>
      <c r="BM264" s="217" t="s">
        <v>398</v>
      </c>
    </row>
    <row r="265" s="2" customFormat="1">
      <c r="A265" s="40"/>
      <c r="B265" s="41"/>
      <c r="C265" s="42"/>
      <c r="D265" s="219" t="s">
        <v>151</v>
      </c>
      <c r="E265" s="42"/>
      <c r="F265" s="220" t="s">
        <v>399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151</v>
      </c>
      <c r="AU265" s="19" t="s">
        <v>82</v>
      </c>
    </row>
    <row r="266" s="13" customFormat="1">
      <c r="A266" s="13"/>
      <c r="B266" s="224"/>
      <c r="C266" s="225"/>
      <c r="D266" s="226" t="s">
        <v>153</v>
      </c>
      <c r="E266" s="227" t="s">
        <v>19</v>
      </c>
      <c r="F266" s="228" t="s">
        <v>213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153</v>
      </c>
      <c r="AU266" s="234" t="s">
        <v>82</v>
      </c>
      <c r="AV266" s="13" t="s">
        <v>80</v>
      </c>
      <c r="AW266" s="13" t="s">
        <v>33</v>
      </c>
      <c r="AX266" s="13" t="s">
        <v>72</v>
      </c>
      <c r="AY266" s="234" t="s">
        <v>141</v>
      </c>
    </row>
    <row r="267" s="14" customFormat="1">
      <c r="A267" s="14"/>
      <c r="B267" s="235"/>
      <c r="C267" s="236"/>
      <c r="D267" s="226" t="s">
        <v>153</v>
      </c>
      <c r="E267" s="237" t="s">
        <v>19</v>
      </c>
      <c r="F267" s="238" t="s">
        <v>80</v>
      </c>
      <c r="G267" s="236"/>
      <c r="H267" s="239">
        <v>1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153</v>
      </c>
      <c r="AU267" s="245" t="s">
        <v>82</v>
      </c>
      <c r="AV267" s="14" t="s">
        <v>82</v>
      </c>
      <c r="AW267" s="14" t="s">
        <v>33</v>
      </c>
      <c r="AX267" s="14" t="s">
        <v>80</v>
      </c>
      <c r="AY267" s="245" t="s">
        <v>141</v>
      </c>
    </row>
    <row r="268" s="12" customFormat="1" ht="22.8" customHeight="1">
      <c r="A268" s="12"/>
      <c r="B268" s="190"/>
      <c r="C268" s="191"/>
      <c r="D268" s="192" t="s">
        <v>71</v>
      </c>
      <c r="E268" s="204" t="s">
        <v>400</v>
      </c>
      <c r="F268" s="204" t="s">
        <v>401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SUM(P269:P278)</f>
        <v>0</v>
      </c>
      <c r="Q268" s="198"/>
      <c r="R268" s="199">
        <f>SUM(R269:R278)</f>
        <v>0</v>
      </c>
      <c r="S268" s="198"/>
      <c r="T268" s="200">
        <f>SUM(T269:T278)</f>
        <v>0.93585000000000007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82</v>
      </c>
      <c r="AT268" s="202" t="s">
        <v>71</v>
      </c>
      <c r="AU268" s="202" t="s">
        <v>80</v>
      </c>
      <c r="AY268" s="201" t="s">
        <v>141</v>
      </c>
      <c r="BK268" s="203">
        <f>SUM(BK269:BK278)</f>
        <v>0</v>
      </c>
    </row>
    <row r="269" s="2" customFormat="1" ht="24.15" customHeight="1">
      <c r="A269" s="40"/>
      <c r="B269" s="41"/>
      <c r="C269" s="206" t="s">
        <v>402</v>
      </c>
      <c r="D269" s="206" t="s">
        <v>144</v>
      </c>
      <c r="E269" s="207" t="s">
        <v>403</v>
      </c>
      <c r="F269" s="208" t="s">
        <v>404</v>
      </c>
      <c r="G269" s="209" t="s">
        <v>147</v>
      </c>
      <c r="H269" s="210">
        <v>32.094000000000001</v>
      </c>
      <c r="I269" s="211"/>
      <c r="J269" s="212">
        <f>ROUND(I269*H269,2)</f>
        <v>0</v>
      </c>
      <c r="K269" s="208" t="s">
        <v>148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0.025000000000000001</v>
      </c>
      <c r="T269" s="216">
        <f>S269*H269</f>
        <v>0.80235000000000012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184</v>
      </c>
      <c r="AT269" s="217" t="s">
        <v>144</v>
      </c>
      <c r="AU269" s="217" t="s">
        <v>82</v>
      </c>
      <c r="AY269" s="19" t="s">
        <v>141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184</v>
      </c>
      <c r="BM269" s="217" t="s">
        <v>405</v>
      </c>
    </row>
    <row r="270" s="2" customFormat="1">
      <c r="A270" s="40"/>
      <c r="B270" s="41"/>
      <c r="C270" s="42"/>
      <c r="D270" s="219" t="s">
        <v>151</v>
      </c>
      <c r="E270" s="42"/>
      <c r="F270" s="220" t="s">
        <v>406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151</v>
      </c>
      <c r="AU270" s="19" t="s">
        <v>82</v>
      </c>
    </row>
    <row r="271" s="13" customFormat="1">
      <c r="A271" s="13"/>
      <c r="B271" s="224"/>
      <c r="C271" s="225"/>
      <c r="D271" s="226" t="s">
        <v>153</v>
      </c>
      <c r="E271" s="227" t="s">
        <v>19</v>
      </c>
      <c r="F271" s="228" t="s">
        <v>213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153</v>
      </c>
      <c r="AU271" s="234" t="s">
        <v>82</v>
      </c>
      <c r="AV271" s="13" t="s">
        <v>80</v>
      </c>
      <c r="AW271" s="13" t="s">
        <v>33</v>
      </c>
      <c r="AX271" s="13" t="s">
        <v>72</v>
      </c>
      <c r="AY271" s="234" t="s">
        <v>141</v>
      </c>
    </row>
    <row r="272" s="14" customFormat="1">
      <c r="A272" s="14"/>
      <c r="B272" s="235"/>
      <c r="C272" s="236"/>
      <c r="D272" s="226" t="s">
        <v>153</v>
      </c>
      <c r="E272" s="237" t="s">
        <v>19</v>
      </c>
      <c r="F272" s="238" t="s">
        <v>407</v>
      </c>
      <c r="G272" s="236"/>
      <c r="H272" s="239">
        <v>26.699999999999999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153</v>
      </c>
      <c r="AU272" s="245" t="s">
        <v>82</v>
      </c>
      <c r="AV272" s="14" t="s">
        <v>82</v>
      </c>
      <c r="AW272" s="14" t="s">
        <v>33</v>
      </c>
      <c r="AX272" s="14" t="s">
        <v>72</v>
      </c>
      <c r="AY272" s="245" t="s">
        <v>141</v>
      </c>
    </row>
    <row r="273" s="14" customFormat="1">
      <c r="A273" s="14"/>
      <c r="B273" s="235"/>
      <c r="C273" s="236"/>
      <c r="D273" s="226" t="s">
        <v>153</v>
      </c>
      <c r="E273" s="237" t="s">
        <v>19</v>
      </c>
      <c r="F273" s="238" t="s">
        <v>408</v>
      </c>
      <c r="G273" s="236"/>
      <c r="H273" s="239">
        <v>5.3940000000000001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153</v>
      </c>
      <c r="AU273" s="245" t="s">
        <v>82</v>
      </c>
      <c r="AV273" s="14" t="s">
        <v>82</v>
      </c>
      <c r="AW273" s="14" t="s">
        <v>33</v>
      </c>
      <c r="AX273" s="14" t="s">
        <v>72</v>
      </c>
      <c r="AY273" s="245" t="s">
        <v>141</v>
      </c>
    </row>
    <row r="274" s="15" customFormat="1">
      <c r="A274" s="15"/>
      <c r="B274" s="246"/>
      <c r="C274" s="247"/>
      <c r="D274" s="226" t="s">
        <v>153</v>
      </c>
      <c r="E274" s="248" t="s">
        <v>19</v>
      </c>
      <c r="F274" s="249" t="s">
        <v>181</v>
      </c>
      <c r="G274" s="247"/>
      <c r="H274" s="250">
        <v>32.094000000000001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153</v>
      </c>
      <c r="AU274" s="256" t="s">
        <v>82</v>
      </c>
      <c r="AV274" s="15" t="s">
        <v>149</v>
      </c>
      <c r="AW274" s="15" t="s">
        <v>33</v>
      </c>
      <c r="AX274" s="15" t="s">
        <v>80</v>
      </c>
      <c r="AY274" s="256" t="s">
        <v>141</v>
      </c>
    </row>
    <row r="275" s="2" customFormat="1" ht="16.5" customHeight="1">
      <c r="A275" s="40"/>
      <c r="B275" s="41"/>
      <c r="C275" s="206" t="s">
        <v>409</v>
      </c>
      <c r="D275" s="206" t="s">
        <v>144</v>
      </c>
      <c r="E275" s="207" t="s">
        <v>410</v>
      </c>
      <c r="F275" s="208" t="s">
        <v>411</v>
      </c>
      <c r="G275" s="209" t="s">
        <v>147</v>
      </c>
      <c r="H275" s="210">
        <v>26.699999999999999</v>
      </c>
      <c r="I275" s="211"/>
      <c r="J275" s="212">
        <f>ROUND(I275*H275,2)</f>
        <v>0</v>
      </c>
      <c r="K275" s="208" t="s">
        <v>148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0.0050000000000000001</v>
      </c>
      <c r="T275" s="216">
        <f>S275*H275</f>
        <v>0.13350000000000001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184</v>
      </c>
      <c r="AT275" s="217" t="s">
        <v>144</v>
      </c>
      <c r="AU275" s="217" t="s">
        <v>82</v>
      </c>
      <c r="AY275" s="19" t="s">
        <v>141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184</v>
      </c>
      <c r="BM275" s="217" t="s">
        <v>412</v>
      </c>
    </row>
    <row r="276" s="2" customFormat="1">
      <c r="A276" s="40"/>
      <c r="B276" s="41"/>
      <c r="C276" s="42"/>
      <c r="D276" s="219" t="s">
        <v>151</v>
      </c>
      <c r="E276" s="42"/>
      <c r="F276" s="220" t="s">
        <v>413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151</v>
      </c>
      <c r="AU276" s="19" t="s">
        <v>82</v>
      </c>
    </row>
    <row r="277" s="13" customFormat="1">
      <c r="A277" s="13"/>
      <c r="B277" s="224"/>
      <c r="C277" s="225"/>
      <c r="D277" s="226" t="s">
        <v>153</v>
      </c>
      <c r="E277" s="227" t="s">
        <v>19</v>
      </c>
      <c r="F277" s="228" t="s">
        <v>213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153</v>
      </c>
      <c r="AU277" s="234" t="s">
        <v>82</v>
      </c>
      <c r="AV277" s="13" t="s">
        <v>80</v>
      </c>
      <c r="AW277" s="13" t="s">
        <v>33</v>
      </c>
      <c r="AX277" s="13" t="s">
        <v>72</v>
      </c>
      <c r="AY277" s="234" t="s">
        <v>141</v>
      </c>
    </row>
    <row r="278" s="14" customFormat="1">
      <c r="A278" s="14"/>
      <c r="B278" s="235"/>
      <c r="C278" s="236"/>
      <c r="D278" s="226" t="s">
        <v>153</v>
      </c>
      <c r="E278" s="237" t="s">
        <v>19</v>
      </c>
      <c r="F278" s="238" t="s">
        <v>407</v>
      </c>
      <c r="G278" s="236"/>
      <c r="H278" s="239">
        <v>26.699999999999999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153</v>
      </c>
      <c r="AU278" s="245" t="s">
        <v>82</v>
      </c>
      <c r="AV278" s="14" t="s">
        <v>82</v>
      </c>
      <c r="AW278" s="14" t="s">
        <v>33</v>
      </c>
      <c r="AX278" s="14" t="s">
        <v>80</v>
      </c>
      <c r="AY278" s="245" t="s">
        <v>141</v>
      </c>
    </row>
    <row r="279" s="12" customFormat="1" ht="22.8" customHeight="1">
      <c r="A279" s="12"/>
      <c r="B279" s="190"/>
      <c r="C279" s="191"/>
      <c r="D279" s="192" t="s">
        <v>71</v>
      </c>
      <c r="E279" s="204" t="s">
        <v>414</v>
      </c>
      <c r="F279" s="204" t="s">
        <v>415</v>
      </c>
      <c r="G279" s="191"/>
      <c r="H279" s="191"/>
      <c r="I279" s="194"/>
      <c r="J279" s="205">
        <f>BK279</f>
        <v>0</v>
      </c>
      <c r="K279" s="191"/>
      <c r="L279" s="196"/>
      <c r="M279" s="197"/>
      <c r="N279" s="198"/>
      <c r="O279" s="198"/>
      <c r="P279" s="199">
        <f>SUM(P280:P415)</f>
        <v>0</v>
      </c>
      <c r="Q279" s="198"/>
      <c r="R279" s="199">
        <f>SUM(R280:R415)</f>
        <v>18.758115800000002</v>
      </c>
      <c r="S279" s="198"/>
      <c r="T279" s="200">
        <f>SUM(T280:T415)</f>
        <v>15.162676459999998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82</v>
      </c>
      <c r="AT279" s="202" t="s">
        <v>71</v>
      </c>
      <c r="AU279" s="202" t="s">
        <v>80</v>
      </c>
      <c r="AY279" s="201" t="s">
        <v>141</v>
      </c>
      <c r="BK279" s="203">
        <f>SUM(BK280:BK415)</f>
        <v>0</v>
      </c>
    </row>
    <row r="280" s="2" customFormat="1" ht="33" customHeight="1">
      <c r="A280" s="40"/>
      <c r="B280" s="41"/>
      <c r="C280" s="206" t="s">
        <v>416</v>
      </c>
      <c r="D280" s="206" t="s">
        <v>144</v>
      </c>
      <c r="E280" s="207" t="s">
        <v>417</v>
      </c>
      <c r="F280" s="208" t="s">
        <v>418</v>
      </c>
      <c r="G280" s="209" t="s">
        <v>147</v>
      </c>
      <c r="H280" s="210">
        <v>122.708</v>
      </c>
      <c r="I280" s="211"/>
      <c r="J280" s="212">
        <f>ROUND(I280*H280,2)</f>
        <v>0</v>
      </c>
      <c r="K280" s="208" t="s">
        <v>148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0.045699999999999998</v>
      </c>
      <c r="R280" s="215">
        <f>Q280*H280</f>
        <v>5.6077556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184</v>
      </c>
      <c r="AT280" s="217" t="s">
        <v>144</v>
      </c>
      <c r="AU280" s="217" t="s">
        <v>82</v>
      </c>
      <c r="AY280" s="19" t="s">
        <v>141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184</v>
      </c>
      <c r="BM280" s="217" t="s">
        <v>419</v>
      </c>
    </row>
    <row r="281" s="2" customFormat="1">
      <c r="A281" s="40"/>
      <c r="B281" s="41"/>
      <c r="C281" s="42"/>
      <c r="D281" s="219" t="s">
        <v>151</v>
      </c>
      <c r="E281" s="42"/>
      <c r="F281" s="220" t="s">
        <v>420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151</v>
      </c>
      <c r="AU281" s="19" t="s">
        <v>82</v>
      </c>
    </row>
    <row r="282" s="13" customFormat="1">
      <c r="A282" s="13"/>
      <c r="B282" s="224"/>
      <c r="C282" s="225"/>
      <c r="D282" s="226" t="s">
        <v>153</v>
      </c>
      <c r="E282" s="227" t="s">
        <v>19</v>
      </c>
      <c r="F282" s="228" t="s">
        <v>421</v>
      </c>
      <c r="G282" s="225"/>
      <c r="H282" s="227" t="s">
        <v>19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153</v>
      </c>
      <c r="AU282" s="234" t="s">
        <v>82</v>
      </c>
      <c r="AV282" s="13" t="s">
        <v>80</v>
      </c>
      <c r="AW282" s="13" t="s">
        <v>33</v>
      </c>
      <c r="AX282" s="13" t="s">
        <v>72</v>
      </c>
      <c r="AY282" s="234" t="s">
        <v>141</v>
      </c>
    </row>
    <row r="283" s="14" customFormat="1">
      <c r="A283" s="14"/>
      <c r="B283" s="235"/>
      <c r="C283" s="236"/>
      <c r="D283" s="226" t="s">
        <v>153</v>
      </c>
      <c r="E283" s="237" t="s">
        <v>19</v>
      </c>
      <c r="F283" s="238" t="s">
        <v>422</v>
      </c>
      <c r="G283" s="236"/>
      <c r="H283" s="239">
        <v>168.606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153</v>
      </c>
      <c r="AU283" s="245" t="s">
        <v>82</v>
      </c>
      <c r="AV283" s="14" t="s">
        <v>82</v>
      </c>
      <c r="AW283" s="14" t="s">
        <v>33</v>
      </c>
      <c r="AX283" s="14" t="s">
        <v>72</v>
      </c>
      <c r="AY283" s="245" t="s">
        <v>141</v>
      </c>
    </row>
    <row r="284" s="14" customFormat="1">
      <c r="A284" s="14"/>
      <c r="B284" s="235"/>
      <c r="C284" s="236"/>
      <c r="D284" s="226" t="s">
        <v>153</v>
      </c>
      <c r="E284" s="237" t="s">
        <v>19</v>
      </c>
      <c r="F284" s="238" t="s">
        <v>423</v>
      </c>
      <c r="G284" s="236"/>
      <c r="H284" s="239">
        <v>-5.2000000000000002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153</v>
      </c>
      <c r="AU284" s="245" t="s">
        <v>82</v>
      </c>
      <c r="AV284" s="14" t="s">
        <v>82</v>
      </c>
      <c r="AW284" s="14" t="s">
        <v>33</v>
      </c>
      <c r="AX284" s="14" t="s">
        <v>72</v>
      </c>
      <c r="AY284" s="245" t="s">
        <v>141</v>
      </c>
    </row>
    <row r="285" s="14" customFormat="1">
      <c r="A285" s="14"/>
      <c r="B285" s="235"/>
      <c r="C285" s="236"/>
      <c r="D285" s="226" t="s">
        <v>153</v>
      </c>
      <c r="E285" s="237" t="s">
        <v>19</v>
      </c>
      <c r="F285" s="238" t="s">
        <v>424</v>
      </c>
      <c r="G285" s="236"/>
      <c r="H285" s="239">
        <v>-40.698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153</v>
      </c>
      <c r="AU285" s="245" t="s">
        <v>82</v>
      </c>
      <c r="AV285" s="14" t="s">
        <v>82</v>
      </c>
      <c r="AW285" s="14" t="s">
        <v>33</v>
      </c>
      <c r="AX285" s="14" t="s">
        <v>72</v>
      </c>
      <c r="AY285" s="245" t="s">
        <v>141</v>
      </c>
    </row>
    <row r="286" s="15" customFormat="1">
      <c r="A286" s="15"/>
      <c r="B286" s="246"/>
      <c r="C286" s="247"/>
      <c r="D286" s="226" t="s">
        <v>153</v>
      </c>
      <c r="E286" s="248" t="s">
        <v>19</v>
      </c>
      <c r="F286" s="249" t="s">
        <v>181</v>
      </c>
      <c r="G286" s="247"/>
      <c r="H286" s="250">
        <v>122.708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153</v>
      </c>
      <c r="AU286" s="256" t="s">
        <v>82</v>
      </c>
      <c r="AV286" s="15" t="s">
        <v>149</v>
      </c>
      <c r="AW286" s="15" t="s">
        <v>33</v>
      </c>
      <c r="AX286" s="15" t="s">
        <v>80</v>
      </c>
      <c r="AY286" s="256" t="s">
        <v>141</v>
      </c>
    </row>
    <row r="287" s="2" customFormat="1" ht="37.8" customHeight="1">
      <c r="A287" s="40"/>
      <c r="B287" s="41"/>
      <c r="C287" s="206" t="s">
        <v>425</v>
      </c>
      <c r="D287" s="206" t="s">
        <v>144</v>
      </c>
      <c r="E287" s="207" t="s">
        <v>426</v>
      </c>
      <c r="F287" s="208" t="s">
        <v>427</v>
      </c>
      <c r="G287" s="209" t="s">
        <v>147</v>
      </c>
      <c r="H287" s="210">
        <v>32.082000000000001</v>
      </c>
      <c r="I287" s="211"/>
      <c r="J287" s="212">
        <f>ROUND(I287*H287,2)</f>
        <v>0</v>
      </c>
      <c r="K287" s="208" t="s">
        <v>148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0.045539999999999997</v>
      </c>
      <c r="R287" s="215">
        <f>Q287*H287</f>
        <v>1.4610142799999999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184</v>
      </c>
      <c r="AT287" s="217" t="s">
        <v>144</v>
      </c>
      <c r="AU287" s="217" t="s">
        <v>82</v>
      </c>
      <c r="AY287" s="19" t="s">
        <v>141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184</v>
      </c>
      <c r="BM287" s="217" t="s">
        <v>428</v>
      </c>
    </row>
    <row r="288" s="2" customFormat="1">
      <c r="A288" s="40"/>
      <c r="B288" s="41"/>
      <c r="C288" s="42"/>
      <c r="D288" s="219" t="s">
        <v>151</v>
      </c>
      <c r="E288" s="42"/>
      <c r="F288" s="220" t="s">
        <v>429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151</v>
      </c>
      <c r="AU288" s="19" t="s">
        <v>82</v>
      </c>
    </row>
    <row r="289" s="13" customFormat="1">
      <c r="A289" s="13"/>
      <c r="B289" s="224"/>
      <c r="C289" s="225"/>
      <c r="D289" s="226" t="s">
        <v>153</v>
      </c>
      <c r="E289" s="227" t="s">
        <v>19</v>
      </c>
      <c r="F289" s="228" t="s">
        <v>421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153</v>
      </c>
      <c r="AU289" s="234" t="s">
        <v>82</v>
      </c>
      <c r="AV289" s="13" t="s">
        <v>80</v>
      </c>
      <c r="AW289" s="13" t="s">
        <v>33</v>
      </c>
      <c r="AX289" s="13" t="s">
        <v>72</v>
      </c>
      <c r="AY289" s="234" t="s">
        <v>141</v>
      </c>
    </row>
    <row r="290" s="14" customFormat="1">
      <c r="A290" s="14"/>
      <c r="B290" s="235"/>
      <c r="C290" s="236"/>
      <c r="D290" s="226" t="s">
        <v>153</v>
      </c>
      <c r="E290" s="237" t="s">
        <v>19</v>
      </c>
      <c r="F290" s="238" t="s">
        <v>430</v>
      </c>
      <c r="G290" s="236"/>
      <c r="H290" s="239">
        <v>39.481999999999999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153</v>
      </c>
      <c r="AU290" s="245" t="s">
        <v>82</v>
      </c>
      <c r="AV290" s="14" t="s">
        <v>82</v>
      </c>
      <c r="AW290" s="14" t="s">
        <v>33</v>
      </c>
      <c r="AX290" s="14" t="s">
        <v>72</v>
      </c>
      <c r="AY290" s="245" t="s">
        <v>141</v>
      </c>
    </row>
    <row r="291" s="14" customFormat="1">
      <c r="A291" s="14"/>
      <c r="B291" s="235"/>
      <c r="C291" s="236"/>
      <c r="D291" s="226" t="s">
        <v>153</v>
      </c>
      <c r="E291" s="237" t="s">
        <v>19</v>
      </c>
      <c r="F291" s="238" t="s">
        <v>431</v>
      </c>
      <c r="G291" s="236"/>
      <c r="H291" s="239">
        <v>-7.4000000000000004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153</v>
      </c>
      <c r="AU291" s="245" t="s">
        <v>82</v>
      </c>
      <c r="AV291" s="14" t="s">
        <v>82</v>
      </c>
      <c r="AW291" s="14" t="s">
        <v>33</v>
      </c>
      <c r="AX291" s="14" t="s">
        <v>72</v>
      </c>
      <c r="AY291" s="245" t="s">
        <v>141</v>
      </c>
    </row>
    <row r="292" s="15" customFormat="1">
      <c r="A292" s="15"/>
      <c r="B292" s="246"/>
      <c r="C292" s="247"/>
      <c r="D292" s="226" t="s">
        <v>153</v>
      </c>
      <c r="E292" s="248" t="s">
        <v>19</v>
      </c>
      <c r="F292" s="249" t="s">
        <v>181</v>
      </c>
      <c r="G292" s="247"/>
      <c r="H292" s="250">
        <v>32.082000000000001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153</v>
      </c>
      <c r="AU292" s="256" t="s">
        <v>82</v>
      </c>
      <c r="AV292" s="15" t="s">
        <v>149</v>
      </c>
      <c r="AW292" s="15" t="s">
        <v>33</v>
      </c>
      <c r="AX292" s="15" t="s">
        <v>80</v>
      </c>
      <c r="AY292" s="256" t="s">
        <v>141</v>
      </c>
    </row>
    <row r="293" s="2" customFormat="1" ht="37.8" customHeight="1">
      <c r="A293" s="40"/>
      <c r="B293" s="41"/>
      <c r="C293" s="206" t="s">
        <v>432</v>
      </c>
      <c r="D293" s="206" t="s">
        <v>144</v>
      </c>
      <c r="E293" s="207" t="s">
        <v>433</v>
      </c>
      <c r="F293" s="208" t="s">
        <v>434</v>
      </c>
      <c r="G293" s="209" t="s">
        <v>147</v>
      </c>
      <c r="H293" s="210">
        <v>70.128</v>
      </c>
      <c r="I293" s="211"/>
      <c r="J293" s="212">
        <f>ROUND(I293*H293,2)</f>
        <v>0</v>
      </c>
      <c r="K293" s="208" t="s">
        <v>148</v>
      </c>
      <c r="L293" s="46"/>
      <c r="M293" s="213" t="s">
        <v>19</v>
      </c>
      <c r="N293" s="214" t="s">
        <v>43</v>
      </c>
      <c r="O293" s="86"/>
      <c r="P293" s="215">
        <f>O293*H293</f>
        <v>0</v>
      </c>
      <c r="Q293" s="215">
        <v>0.046960000000000002</v>
      </c>
      <c r="R293" s="215">
        <f>Q293*H293</f>
        <v>3.2932108800000002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184</v>
      </c>
      <c r="AT293" s="217" t="s">
        <v>144</v>
      </c>
      <c r="AU293" s="217" t="s">
        <v>82</v>
      </c>
      <c r="AY293" s="19" t="s">
        <v>141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80</v>
      </c>
      <c r="BK293" s="218">
        <f>ROUND(I293*H293,2)</f>
        <v>0</v>
      </c>
      <c r="BL293" s="19" t="s">
        <v>184</v>
      </c>
      <c r="BM293" s="217" t="s">
        <v>435</v>
      </c>
    </row>
    <row r="294" s="2" customFormat="1">
      <c r="A294" s="40"/>
      <c r="B294" s="41"/>
      <c r="C294" s="42"/>
      <c r="D294" s="219" t="s">
        <v>151</v>
      </c>
      <c r="E294" s="42"/>
      <c r="F294" s="220" t="s">
        <v>436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151</v>
      </c>
      <c r="AU294" s="19" t="s">
        <v>82</v>
      </c>
    </row>
    <row r="295" s="13" customFormat="1">
      <c r="A295" s="13"/>
      <c r="B295" s="224"/>
      <c r="C295" s="225"/>
      <c r="D295" s="226" t="s">
        <v>153</v>
      </c>
      <c r="E295" s="227" t="s">
        <v>19</v>
      </c>
      <c r="F295" s="228" t="s">
        <v>421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153</v>
      </c>
      <c r="AU295" s="234" t="s">
        <v>82</v>
      </c>
      <c r="AV295" s="13" t="s">
        <v>80</v>
      </c>
      <c r="AW295" s="13" t="s">
        <v>33</v>
      </c>
      <c r="AX295" s="13" t="s">
        <v>72</v>
      </c>
      <c r="AY295" s="234" t="s">
        <v>141</v>
      </c>
    </row>
    <row r="296" s="14" customFormat="1">
      <c r="A296" s="14"/>
      <c r="B296" s="235"/>
      <c r="C296" s="236"/>
      <c r="D296" s="226" t="s">
        <v>153</v>
      </c>
      <c r="E296" s="237" t="s">
        <v>19</v>
      </c>
      <c r="F296" s="238" t="s">
        <v>437</v>
      </c>
      <c r="G296" s="236"/>
      <c r="H296" s="239">
        <v>74.328000000000003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153</v>
      </c>
      <c r="AU296" s="245" t="s">
        <v>82</v>
      </c>
      <c r="AV296" s="14" t="s">
        <v>82</v>
      </c>
      <c r="AW296" s="14" t="s">
        <v>33</v>
      </c>
      <c r="AX296" s="14" t="s">
        <v>72</v>
      </c>
      <c r="AY296" s="245" t="s">
        <v>141</v>
      </c>
    </row>
    <row r="297" s="14" customFormat="1">
      <c r="A297" s="14"/>
      <c r="B297" s="235"/>
      <c r="C297" s="236"/>
      <c r="D297" s="226" t="s">
        <v>153</v>
      </c>
      <c r="E297" s="237" t="s">
        <v>19</v>
      </c>
      <c r="F297" s="238" t="s">
        <v>438</v>
      </c>
      <c r="G297" s="236"/>
      <c r="H297" s="239">
        <v>-4.2000000000000002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153</v>
      </c>
      <c r="AU297" s="245" t="s">
        <v>82</v>
      </c>
      <c r="AV297" s="14" t="s">
        <v>82</v>
      </c>
      <c r="AW297" s="14" t="s">
        <v>33</v>
      </c>
      <c r="AX297" s="14" t="s">
        <v>72</v>
      </c>
      <c r="AY297" s="245" t="s">
        <v>141</v>
      </c>
    </row>
    <row r="298" s="15" customFormat="1">
      <c r="A298" s="15"/>
      <c r="B298" s="246"/>
      <c r="C298" s="247"/>
      <c r="D298" s="226" t="s">
        <v>153</v>
      </c>
      <c r="E298" s="248" t="s">
        <v>19</v>
      </c>
      <c r="F298" s="249" t="s">
        <v>181</v>
      </c>
      <c r="G298" s="247"/>
      <c r="H298" s="250">
        <v>70.128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153</v>
      </c>
      <c r="AU298" s="256" t="s">
        <v>82</v>
      </c>
      <c r="AV298" s="15" t="s">
        <v>149</v>
      </c>
      <c r="AW298" s="15" t="s">
        <v>33</v>
      </c>
      <c r="AX298" s="15" t="s">
        <v>80</v>
      </c>
      <c r="AY298" s="256" t="s">
        <v>141</v>
      </c>
    </row>
    <row r="299" s="2" customFormat="1" ht="49.05" customHeight="1">
      <c r="A299" s="40"/>
      <c r="B299" s="41"/>
      <c r="C299" s="206" t="s">
        <v>439</v>
      </c>
      <c r="D299" s="206" t="s">
        <v>144</v>
      </c>
      <c r="E299" s="207" t="s">
        <v>440</v>
      </c>
      <c r="F299" s="208" t="s">
        <v>441</v>
      </c>
      <c r="G299" s="209" t="s">
        <v>147</v>
      </c>
      <c r="H299" s="210">
        <v>40.698</v>
      </c>
      <c r="I299" s="211"/>
      <c r="J299" s="212">
        <f>ROUND(I299*H299,2)</f>
        <v>0</v>
      </c>
      <c r="K299" s="208" t="s">
        <v>148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0.053679999999999999</v>
      </c>
      <c r="R299" s="215">
        <f>Q299*H299</f>
        <v>2.1846686399999999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184</v>
      </c>
      <c r="AT299" s="217" t="s">
        <v>144</v>
      </c>
      <c r="AU299" s="217" t="s">
        <v>82</v>
      </c>
      <c r="AY299" s="19" t="s">
        <v>141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184</v>
      </c>
      <c r="BM299" s="217" t="s">
        <v>442</v>
      </c>
    </row>
    <row r="300" s="2" customFormat="1">
      <c r="A300" s="40"/>
      <c r="B300" s="41"/>
      <c r="C300" s="42"/>
      <c r="D300" s="219" t="s">
        <v>151</v>
      </c>
      <c r="E300" s="42"/>
      <c r="F300" s="220" t="s">
        <v>443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151</v>
      </c>
      <c r="AU300" s="19" t="s">
        <v>82</v>
      </c>
    </row>
    <row r="301" s="13" customFormat="1">
      <c r="A301" s="13"/>
      <c r="B301" s="224"/>
      <c r="C301" s="225"/>
      <c r="D301" s="226" t="s">
        <v>153</v>
      </c>
      <c r="E301" s="227" t="s">
        <v>19</v>
      </c>
      <c r="F301" s="228" t="s">
        <v>421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153</v>
      </c>
      <c r="AU301" s="234" t="s">
        <v>82</v>
      </c>
      <c r="AV301" s="13" t="s">
        <v>80</v>
      </c>
      <c r="AW301" s="13" t="s">
        <v>33</v>
      </c>
      <c r="AX301" s="13" t="s">
        <v>72</v>
      </c>
      <c r="AY301" s="234" t="s">
        <v>141</v>
      </c>
    </row>
    <row r="302" s="14" customFormat="1">
      <c r="A302" s="14"/>
      <c r="B302" s="235"/>
      <c r="C302" s="236"/>
      <c r="D302" s="226" t="s">
        <v>153</v>
      </c>
      <c r="E302" s="237" t="s">
        <v>19</v>
      </c>
      <c r="F302" s="238" t="s">
        <v>444</v>
      </c>
      <c r="G302" s="236"/>
      <c r="H302" s="239">
        <v>40.698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153</v>
      </c>
      <c r="AU302" s="245" t="s">
        <v>82</v>
      </c>
      <c r="AV302" s="14" t="s">
        <v>82</v>
      </c>
      <c r="AW302" s="14" t="s">
        <v>33</v>
      </c>
      <c r="AX302" s="14" t="s">
        <v>80</v>
      </c>
      <c r="AY302" s="245" t="s">
        <v>141</v>
      </c>
    </row>
    <row r="303" s="2" customFormat="1" ht="49.05" customHeight="1">
      <c r="A303" s="40"/>
      <c r="B303" s="41"/>
      <c r="C303" s="206" t="s">
        <v>445</v>
      </c>
      <c r="D303" s="206" t="s">
        <v>144</v>
      </c>
      <c r="E303" s="207" t="s">
        <v>446</v>
      </c>
      <c r="F303" s="208" t="s">
        <v>447</v>
      </c>
      <c r="G303" s="209" t="s">
        <v>147</v>
      </c>
      <c r="H303" s="210">
        <v>32.600000000000001</v>
      </c>
      <c r="I303" s="211"/>
      <c r="J303" s="212">
        <f>ROUND(I303*H303,2)</f>
        <v>0</v>
      </c>
      <c r="K303" s="208" t="s">
        <v>148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0.084339999999999998</v>
      </c>
      <c r="R303" s="215">
        <f>Q303*H303</f>
        <v>2.7494840000000003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184</v>
      </c>
      <c r="AT303" s="217" t="s">
        <v>144</v>
      </c>
      <c r="AU303" s="217" t="s">
        <v>82</v>
      </c>
      <c r="AY303" s="19" t="s">
        <v>141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184</v>
      </c>
      <c r="BM303" s="217" t="s">
        <v>448</v>
      </c>
    </row>
    <row r="304" s="2" customFormat="1">
      <c r="A304" s="40"/>
      <c r="B304" s="41"/>
      <c r="C304" s="42"/>
      <c r="D304" s="219" t="s">
        <v>151</v>
      </c>
      <c r="E304" s="42"/>
      <c r="F304" s="220" t="s">
        <v>449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151</v>
      </c>
      <c r="AU304" s="19" t="s">
        <v>82</v>
      </c>
    </row>
    <row r="305" s="13" customFormat="1">
      <c r="A305" s="13"/>
      <c r="B305" s="224"/>
      <c r="C305" s="225"/>
      <c r="D305" s="226" t="s">
        <v>153</v>
      </c>
      <c r="E305" s="227" t="s">
        <v>19</v>
      </c>
      <c r="F305" s="228" t="s">
        <v>421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153</v>
      </c>
      <c r="AU305" s="234" t="s">
        <v>82</v>
      </c>
      <c r="AV305" s="13" t="s">
        <v>80</v>
      </c>
      <c r="AW305" s="13" t="s">
        <v>33</v>
      </c>
      <c r="AX305" s="13" t="s">
        <v>72</v>
      </c>
      <c r="AY305" s="234" t="s">
        <v>141</v>
      </c>
    </row>
    <row r="306" s="14" customFormat="1">
      <c r="A306" s="14"/>
      <c r="B306" s="235"/>
      <c r="C306" s="236"/>
      <c r="D306" s="226" t="s">
        <v>153</v>
      </c>
      <c r="E306" s="237" t="s">
        <v>19</v>
      </c>
      <c r="F306" s="238" t="s">
        <v>450</v>
      </c>
      <c r="G306" s="236"/>
      <c r="H306" s="239">
        <v>32.600000000000001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153</v>
      </c>
      <c r="AU306" s="245" t="s">
        <v>82</v>
      </c>
      <c r="AV306" s="14" t="s">
        <v>82</v>
      </c>
      <c r="AW306" s="14" t="s">
        <v>33</v>
      </c>
      <c r="AX306" s="14" t="s">
        <v>80</v>
      </c>
      <c r="AY306" s="245" t="s">
        <v>141</v>
      </c>
    </row>
    <row r="307" s="2" customFormat="1" ht="24.15" customHeight="1">
      <c r="A307" s="40"/>
      <c r="B307" s="41"/>
      <c r="C307" s="206" t="s">
        <v>451</v>
      </c>
      <c r="D307" s="206" t="s">
        <v>144</v>
      </c>
      <c r="E307" s="207" t="s">
        <v>452</v>
      </c>
      <c r="F307" s="208" t="s">
        <v>453</v>
      </c>
      <c r="G307" s="209" t="s">
        <v>147</v>
      </c>
      <c r="H307" s="210">
        <v>298.22000000000003</v>
      </c>
      <c r="I307" s="211"/>
      <c r="J307" s="212">
        <f>ROUND(I307*H307,2)</f>
        <v>0</v>
      </c>
      <c r="K307" s="208" t="s">
        <v>148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0.00020000000000000001</v>
      </c>
      <c r="R307" s="215">
        <f>Q307*H307</f>
        <v>0.05964400000000001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184</v>
      </c>
      <c r="AT307" s="217" t="s">
        <v>144</v>
      </c>
      <c r="AU307" s="217" t="s">
        <v>82</v>
      </c>
      <c r="AY307" s="19" t="s">
        <v>141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184</v>
      </c>
      <c r="BM307" s="217" t="s">
        <v>454</v>
      </c>
    </row>
    <row r="308" s="2" customFormat="1">
      <c r="A308" s="40"/>
      <c r="B308" s="41"/>
      <c r="C308" s="42"/>
      <c r="D308" s="219" t="s">
        <v>151</v>
      </c>
      <c r="E308" s="42"/>
      <c r="F308" s="220" t="s">
        <v>455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151</v>
      </c>
      <c r="AU308" s="19" t="s">
        <v>82</v>
      </c>
    </row>
    <row r="309" s="13" customFormat="1">
      <c r="A309" s="13"/>
      <c r="B309" s="224"/>
      <c r="C309" s="225"/>
      <c r="D309" s="226" t="s">
        <v>153</v>
      </c>
      <c r="E309" s="227" t="s">
        <v>19</v>
      </c>
      <c r="F309" s="228" t="s">
        <v>421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153</v>
      </c>
      <c r="AU309" s="234" t="s">
        <v>82</v>
      </c>
      <c r="AV309" s="13" t="s">
        <v>80</v>
      </c>
      <c r="AW309" s="13" t="s">
        <v>33</v>
      </c>
      <c r="AX309" s="13" t="s">
        <v>72</v>
      </c>
      <c r="AY309" s="234" t="s">
        <v>141</v>
      </c>
    </row>
    <row r="310" s="14" customFormat="1">
      <c r="A310" s="14"/>
      <c r="B310" s="235"/>
      <c r="C310" s="236"/>
      <c r="D310" s="226" t="s">
        <v>153</v>
      </c>
      <c r="E310" s="237" t="s">
        <v>19</v>
      </c>
      <c r="F310" s="238" t="s">
        <v>456</v>
      </c>
      <c r="G310" s="236"/>
      <c r="H310" s="239">
        <v>298.22000000000003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153</v>
      </c>
      <c r="AU310" s="245" t="s">
        <v>82</v>
      </c>
      <c r="AV310" s="14" t="s">
        <v>82</v>
      </c>
      <c r="AW310" s="14" t="s">
        <v>33</v>
      </c>
      <c r="AX310" s="14" t="s">
        <v>80</v>
      </c>
      <c r="AY310" s="245" t="s">
        <v>141</v>
      </c>
    </row>
    <row r="311" s="2" customFormat="1" ht="24.15" customHeight="1">
      <c r="A311" s="40"/>
      <c r="B311" s="41"/>
      <c r="C311" s="206" t="s">
        <v>233</v>
      </c>
      <c r="D311" s="206" t="s">
        <v>144</v>
      </c>
      <c r="E311" s="207" t="s">
        <v>457</v>
      </c>
      <c r="F311" s="208" t="s">
        <v>458</v>
      </c>
      <c r="G311" s="209" t="s">
        <v>230</v>
      </c>
      <c r="H311" s="210">
        <v>94.030000000000001</v>
      </c>
      <c r="I311" s="211"/>
      <c r="J311" s="212">
        <f>ROUND(I311*H311,2)</f>
        <v>0</v>
      </c>
      <c r="K311" s="208" t="s">
        <v>148</v>
      </c>
      <c r="L311" s="46"/>
      <c r="M311" s="213" t="s">
        <v>19</v>
      </c>
      <c r="N311" s="214" t="s">
        <v>43</v>
      </c>
      <c r="O311" s="86"/>
      <c r="P311" s="215">
        <f>O311*H311</f>
        <v>0</v>
      </c>
      <c r="Q311" s="215">
        <v>0.00020000000000000001</v>
      </c>
      <c r="R311" s="215">
        <f>Q311*H311</f>
        <v>0.018806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184</v>
      </c>
      <c r="AT311" s="217" t="s">
        <v>144</v>
      </c>
      <c r="AU311" s="217" t="s">
        <v>82</v>
      </c>
      <c r="AY311" s="19" t="s">
        <v>141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184</v>
      </c>
      <c r="BM311" s="217" t="s">
        <v>459</v>
      </c>
    </row>
    <row r="312" s="2" customFormat="1">
      <c r="A312" s="40"/>
      <c r="B312" s="41"/>
      <c r="C312" s="42"/>
      <c r="D312" s="219" t="s">
        <v>151</v>
      </c>
      <c r="E312" s="42"/>
      <c r="F312" s="220" t="s">
        <v>460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151</v>
      </c>
      <c r="AU312" s="19" t="s">
        <v>82</v>
      </c>
    </row>
    <row r="313" s="13" customFormat="1">
      <c r="A313" s="13"/>
      <c r="B313" s="224"/>
      <c r="C313" s="225"/>
      <c r="D313" s="226" t="s">
        <v>153</v>
      </c>
      <c r="E313" s="227" t="s">
        <v>19</v>
      </c>
      <c r="F313" s="228" t="s">
        <v>421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153</v>
      </c>
      <c r="AU313" s="234" t="s">
        <v>82</v>
      </c>
      <c r="AV313" s="13" t="s">
        <v>80</v>
      </c>
      <c r="AW313" s="13" t="s">
        <v>33</v>
      </c>
      <c r="AX313" s="13" t="s">
        <v>72</v>
      </c>
      <c r="AY313" s="234" t="s">
        <v>141</v>
      </c>
    </row>
    <row r="314" s="14" customFormat="1">
      <c r="A314" s="14"/>
      <c r="B314" s="235"/>
      <c r="C314" s="236"/>
      <c r="D314" s="226" t="s">
        <v>153</v>
      </c>
      <c r="E314" s="237" t="s">
        <v>19</v>
      </c>
      <c r="F314" s="238" t="s">
        <v>461</v>
      </c>
      <c r="G314" s="236"/>
      <c r="H314" s="239">
        <v>44.369999999999997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153</v>
      </c>
      <c r="AU314" s="245" t="s">
        <v>82</v>
      </c>
      <c r="AV314" s="14" t="s">
        <v>82</v>
      </c>
      <c r="AW314" s="14" t="s">
        <v>33</v>
      </c>
      <c r="AX314" s="14" t="s">
        <v>72</v>
      </c>
      <c r="AY314" s="245" t="s">
        <v>141</v>
      </c>
    </row>
    <row r="315" s="14" customFormat="1">
      <c r="A315" s="14"/>
      <c r="B315" s="235"/>
      <c r="C315" s="236"/>
      <c r="D315" s="226" t="s">
        <v>153</v>
      </c>
      <c r="E315" s="237" t="s">
        <v>19</v>
      </c>
      <c r="F315" s="238" t="s">
        <v>462</v>
      </c>
      <c r="G315" s="236"/>
      <c r="H315" s="239">
        <v>10.390000000000001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153</v>
      </c>
      <c r="AU315" s="245" t="s">
        <v>82</v>
      </c>
      <c r="AV315" s="14" t="s">
        <v>82</v>
      </c>
      <c r="AW315" s="14" t="s">
        <v>33</v>
      </c>
      <c r="AX315" s="14" t="s">
        <v>72</v>
      </c>
      <c r="AY315" s="245" t="s">
        <v>141</v>
      </c>
    </row>
    <row r="316" s="14" customFormat="1">
      <c r="A316" s="14"/>
      <c r="B316" s="235"/>
      <c r="C316" s="236"/>
      <c r="D316" s="226" t="s">
        <v>153</v>
      </c>
      <c r="E316" s="237" t="s">
        <v>19</v>
      </c>
      <c r="F316" s="238" t="s">
        <v>463</v>
      </c>
      <c r="G316" s="236"/>
      <c r="H316" s="239">
        <v>19.559999999999999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153</v>
      </c>
      <c r="AU316" s="245" t="s">
        <v>82</v>
      </c>
      <c r="AV316" s="14" t="s">
        <v>82</v>
      </c>
      <c r="AW316" s="14" t="s">
        <v>33</v>
      </c>
      <c r="AX316" s="14" t="s">
        <v>72</v>
      </c>
      <c r="AY316" s="245" t="s">
        <v>141</v>
      </c>
    </row>
    <row r="317" s="14" customFormat="1">
      <c r="A317" s="14"/>
      <c r="B317" s="235"/>
      <c r="C317" s="236"/>
      <c r="D317" s="226" t="s">
        <v>153</v>
      </c>
      <c r="E317" s="237" t="s">
        <v>19</v>
      </c>
      <c r="F317" s="238" t="s">
        <v>464</v>
      </c>
      <c r="G317" s="236"/>
      <c r="H317" s="239">
        <v>10.710000000000001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153</v>
      </c>
      <c r="AU317" s="245" t="s">
        <v>82</v>
      </c>
      <c r="AV317" s="14" t="s">
        <v>82</v>
      </c>
      <c r="AW317" s="14" t="s">
        <v>33</v>
      </c>
      <c r="AX317" s="14" t="s">
        <v>72</v>
      </c>
      <c r="AY317" s="245" t="s">
        <v>141</v>
      </c>
    </row>
    <row r="318" s="14" customFormat="1">
      <c r="A318" s="14"/>
      <c r="B318" s="235"/>
      <c r="C318" s="236"/>
      <c r="D318" s="226" t="s">
        <v>153</v>
      </c>
      <c r="E318" s="237" t="s">
        <v>19</v>
      </c>
      <c r="F318" s="238" t="s">
        <v>465</v>
      </c>
      <c r="G318" s="236"/>
      <c r="H318" s="239">
        <v>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153</v>
      </c>
      <c r="AU318" s="245" t="s">
        <v>82</v>
      </c>
      <c r="AV318" s="14" t="s">
        <v>82</v>
      </c>
      <c r="AW318" s="14" t="s">
        <v>33</v>
      </c>
      <c r="AX318" s="14" t="s">
        <v>72</v>
      </c>
      <c r="AY318" s="245" t="s">
        <v>141</v>
      </c>
    </row>
    <row r="319" s="15" customFormat="1">
      <c r="A319" s="15"/>
      <c r="B319" s="246"/>
      <c r="C319" s="247"/>
      <c r="D319" s="226" t="s">
        <v>153</v>
      </c>
      <c r="E319" s="248" t="s">
        <v>19</v>
      </c>
      <c r="F319" s="249" t="s">
        <v>181</v>
      </c>
      <c r="G319" s="247"/>
      <c r="H319" s="250">
        <v>94.030000000000001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153</v>
      </c>
      <c r="AU319" s="256" t="s">
        <v>82</v>
      </c>
      <c r="AV319" s="15" t="s">
        <v>149</v>
      </c>
      <c r="AW319" s="15" t="s">
        <v>33</v>
      </c>
      <c r="AX319" s="15" t="s">
        <v>80</v>
      </c>
      <c r="AY319" s="256" t="s">
        <v>141</v>
      </c>
    </row>
    <row r="320" s="2" customFormat="1" ht="24.15" customHeight="1">
      <c r="A320" s="40"/>
      <c r="B320" s="41"/>
      <c r="C320" s="206" t="s">
        <v>466</v>
      </c>
      <c r="D320" s="206" t="s">
        <v>144</v>
      </c>
      <c r="E320" s="207" t="s">
        <v>467</v>
      </c>
      <c r="F320" s="208" t="s">
        <v>468</v>
      </c>
      <c r="G320" s="209" t="s">
        <v>230</v>
      </c>
      <c r="H320" s="210">
        <v>31.899999999999999</v>
      </c>
      <c r="I320" s="211"/>
      <c r="J320" s="212">
        <f>ROUND(I320*H320,2)</f>
        <v>0</v>
      </c>
      <c r="K320" s="208" t="s">
        <v>148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0.00036000000000000002</v>
      </c>
      <c r="R320" s="215">
        <f>Q320*H320</f>
        <v>0.011483999999999999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184</v>
      </c>
      <c r="AT320" s="217" t="s">
        <v>144</v>
      </c>
      <c r="AU320" s="217" t="s">
        <v>82</v>
      </c>
      <c r="AY320" s="19" t="s">
        <v>141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184</v>
      </c>
      <c r="BM320" s="217" t="s">
        <v>469</v>
      </c>
    </row>
    <row r="321" s="2" customFormat="1">
      <c r="A321" s="40"/>
      <c r="B321" s="41"/>
      <c r="C321" s="42"/>
      <c r="D321" s="219" t="s">
        <v>151</v>
      </c>
      <c r="E321" s="42"/>
      <c r="F321" s="220" t="s">
        <v>470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151</v>
      </c>
      <c r="AU321" s="19" t="s">
        <v>82</v>
      </c>
    </row>
    <row r="322" s="13" customFormat="1">
      <c r="A322" s="13"/>
      <c r="B322" s="224"/>
      <c r="C322" s="225"/>
      <c r="D322" s="226" t="s">
        <v>153</v>
      </c>
      <c r="E322" s="227" t="s">
        <v>19</v>
      </c>
      <c r="F322" s="228" t="s">
        <v>421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153</v>
      </c>
      <c r="AU322" s="234" t="s">
        <v>82</v>
      </c>
      <c r="AV322" s="13" t="s">
        <v>80</v>
      </c>
      <c r="AW322" s="13" t="s">
        <v>33</v>
      </c>
      <c r="AX322" s="13" t="s">
        <v>72</v>
      </c>
      <c r="AY322" s="234" t="s">
        <v>141</v>
      </c>
    </row>
    <row r="323" s="14" customFormat="1">
      <c r="A323" s="14"/>
      <c r="B323" s="235"/>
      <c r="C323" s="236"/>
      <c r="D323" s="226" t="s">
        <v>153</v>
      </c>
      <c r="E323" s="237" t="s">
        <v>19</v>
      </c>
      <c r="F323" s="238" t="s">
        <v>471</v>
      </c>
      <c r="G323" s="236"/>
      <c r="H323" s="239">
        <v>31.899999999999999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153</v>
      </c>
      <c r="AU323" s="245" t="s">
        <v>82</v>
      </c>
      <c r="AV323" s="14" t="s">
        <v>82</v>
      </c>
      <c r="AW323" s="14" t="s">
        <v>33</v>
      </c>
      <c r="AX323" s="14" t="s">
        <v>80</v>
      </c>
      <c r="AY323" s="245" t="s">
        <v>141</v>
      </c>
    </row>
    <row r="324" s="2" customFormat="1" ht="16.5" customHeight="1">
      <c r="A324" s="40"/>
      <c r="B324" s="41"/>
      <c r="C324" s="206" t="s">
        <v>472</v>
      </c>
      <c r="D324" s="206" t="s">
        <v>144</v>
      </c>
      <c r="E324" s="207" t="s">
        <v>473</v>
      </c>
      <c r="F324" s="208" t="s">
        <v>474</v>
      </c>
      <c r="G324" s="209" t="s">
        <v>147</v>
      </c>
      <c r="H324" s="210">
        <v>596.44000000000005</v>
      </c>
      <c r="I324" s="211"/>
      <c r="J324" s="212">
        <f>ROUND(I324*H324,2)</f>
        <v>0</v>
      </c>
      <c r="K324" s="208" t="s">
        <v>148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0.0032000000000000002</v>
      </c>
      <c r="R324" s="215">
        <f>Q324*H324</f>
        <v>1.9086080000000003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184</v>
      </c>
      <c r="AT324" s="217" t="s">
        <v>144</v>
      </c>
      <c r="AU324" s="217" t="s">
        <v>82</v>
      </c>
      <c r="AY324" s="19" t="s">
        <v>141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80</v>
      </c>
      <c r="BK324" s="218">
        <f>ROUND(I324*H324,2)</f>
        <v>0</v>
      </c>
      <c r="BL324" s="19" t="s">
        <v>184</v>
      </c>
      <c r="BM324" s="217" t="s">
        <v>475</v>
      </c>
    </row>
    <row r="325" s="2" customFormat="1">
      <c r="A325" s="40"/>
      <c r="B325" s="41"/>
      <c r="C325" s="42"/>
      <c r="D325" s="219" t="s">
        <v>151</v>
      </c>
      <c r="E325" s="42"/>
      <c r="F325" s="220" t="s">
        <v>476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151</v>
      </c>
      <c r="AU325" s="19" t="s">
        <v>82</v>
      </c>
    </row>
    <row r="326" s="13" customFormat="1">
      <c r="A326" s="13"/>
      <c r="B326" s="224"/>
      <c r="C326" s="225"/>
      <c r="D326" s="226" t="s">
        <v>153</v>
      </c>
      <c r="E326" s="227" t="s">
        <v>19</v>
      </c>
      <c r="F326" s="228" t="s">
        <v>421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153</v>
      </c>
      <c r="AU326" s="234" t="s">
        <v>82</v>
      </c>
      <c r="AV326" s="13" t="s">
        <v>80</v>
      </c>
      <c r="AW326" s="13" t="s">
        <v>33</v>
      </c>
      <c r="AX326" s="13" t="s">
        <v>72</v>
      </c>
      <c r="AY326" s="234" t="s">
        <v>141</v>
      </c>
    </row>
    <row r="327" s="14" customFormat="1">
      <c r="A327" s="14"/>
      <c r="B327" s="235"/>
      <c r="C327" s="236"/>
      <c r="D327" s="226" t="s">
        <v>153</v>
      </c>
      <c r="E327" s="237" t="s">
        <v>19</v>
      </c>
      <c r="F327" s="238" t="s">
        <v>477</v>
      </c>
      <c r="G327" s="236"/>
      <c r="H327" s="239">
        <v>596.44000000000005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153</v>
      </c>
      <c r="AU327" s="245" t="s">
        <v>82</v>
      </c>
      <c r="AV327" s="14" t="s">
        <v>82</v>
      </c>
      <c r="AW327" s="14" t="s">
        <v>33</v>
      </c>
      <c r="AX327" s="14" t="s">
        <v>80</v>
      </c>
      <c r="AY327" s="245" t="s">
        <v>141</v>
      </c>
    </row>
    <row r="328" s="2" customFormat="1" ht="24.15" customHeight="1">
      <c r="A328" s="40"/>
      <c r="B328" s="41"/>
      <c r="C328" s="206" t="s">
        <v>478</v>
      </c>
      <c r="D328" s="206" t="s">
        <v>144</v>
      </c>
      <c r="E328" s="207" t="s">
        <v>479</v>
      </c>
      <c r="F328" s="208" t="s">
        <v>480</v>
      </c>
      <c r="G328" s="209" t="s">
        <v>147</v>
      </c>
      <c r="H328" s="210">
        <v>188.43199999999999</v>
      </c>
      <c r="I328" s="211"/>
      <c r="J328" s="212">
        <f>ROUND(I328*H328,2)</f>
        <v>0</v>
      </c>
      <c r="K328" s="208" t="s">
        <v>148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</v>
      </c>
      <c r="R328" s="215">
        <f>Q328*H328</f>
        <v>0</v>
      </c>
      <c r="S328" s="215">
        <v>0.05638</v>
      </c>
      <c r="T328" s="216">
        <f>S328*H328</f>
        <v>10.62379616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184</v>
      </c>
      <c r="AT328" s="217" t="s">
        <v>144</v>
      </c>
      <c r="AU328" s="217" t="s">
        <v>82</v>
      </c>
      <c r="AY328" s="19" t="s">
        <v>141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184</v>
      </c>
      <c r="BM328" s="217" t="s">
        <v>481</v>
      </c>
    </row>
    <row r="329" s="2" customFormat="1">
      <c r="A329" s="40"/>
      <c r="B329" s="41"/>
      <c r="C329" s="42"/>
      <c r="D329" s="219" t="s">
        <v>151</v>
      </c>
      <c r="E329" s="42"/>
      <c r="F329" s="220" t="s">
        <v>482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151</v>
      </c>
      <c r="AU329" s="19" t="s">
        <v>82</v>
      </c>
    </row>
    <row r="330" s="13" customFormat="1">
      <c r="A330" s="13"/>
      <c r="B330" s="224"/>
      <c r="C330" s="225"/>
      <c r="D330" s="226" t="s">
        <v>153</v>
      </c>
      <c r="E330" s="227" t="s">
        <v>19</v>
      </c>
      <c r="F330" s="228" t="s">
        <v>213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153</v>
      </c>
      <c r="AU330" s="234" t="s">
        <v>82</v>
      </c>
      <c r="AV330" s="13" t="s">
        <v>80</v>
      </c>
      <c r="AW330" s="13" t="s">
        <v>33</v>
      </c>
      <c r="AX330" s="13" t="s">
        <v>72</v>
      </c>
      <c r="AY330" s="234" t="s">
        <v>141</v>
      </c>
    </row>
    <row r="331" s="14" customFormat="1">
      <c r="A331" s="14"/>
      <c r="B331" s="235"/>
      <c r="C331" s="236"/>
      <c r="D331" s="226" t="s">
        <v>153</v>
      </c>
      <c r="E331" s="237" t="s">
        <v>19</v>
      </c>
      <c r="F331" s="238" t="s">
        <v>483</v>
      </c>
      <c r="G331" s="236"/>
      <c r="H331" s="239">
        <v>54.378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153</v>
      </c>
      <c r="AU331" s="245" t="s">
        <v>82</v>
      </c>
      <c r="AV331" s="14" t="s">
        <v>82</v>
      </c>
      <c r="AW331" s="14" t="s">
        <v>33</v>
      </c>
      <c r="AX331" s="14" t="s">
        <v>72</v>
      </c>
      <c r="AY331" s="245" t="s">
        <v>141</v>
      </c>
    </row>
    <row r="332" s="14" customFormat="1">
      <c r="A332" s="14"/>
      <c r="B332" s="235"/>
      <c r="C332" s="236"/>
      <c r="D332" s="226" t="s">
        <v>153</v>
      </c>
      <c r="E332" s="237" t="s">
        <v>19</v>
      </c>
      <c r="F332" s="238" t="s">
        <v>484</v>
      </c>
      <c r="G332" s="236"/>
      <c r="H332" s="239">
        <v>141.85400000000001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153</v>
      </c>
      <c r="AU332" s="245" t="s">
        <v>82</v>
      </c>
      <c r="AV332" s="14" t="s">
        <v>82</v>
      </c>
      <c r="AW332" s="14" t="s">
        <v>33</v>
      </c>
      <c r="AX332" s="14" t="s">
        <v>72</v>
      </c>
      <c r="AY332" s="245" t="s">
        <v>141</v>
      </c>
    </row>
    <row r="333" s="14" customFormat="1">
      <c r="A333" s="14"/>
      <c r="B333" s="235"/>
      <c r="C333" s="236"/>
      <c r="D333" s="226" t="s">
        <v>153</v>
      </c>
      <c r="E333" s="237" t="s">
        <v>19</v>
      </c>
      <c r="F333" s="238" t="s">
        <v>485</v>
      </c>
      <c r="G333" s="236"/>
      <c r="H333" s="239">
        <v>-4.5999999999999996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153</v>
      </c>
      <c r="AU333" s="245" t="s">
        <v>82</v>
      </c>
      <c r="AV333" s="14" t="s">
        <v>82</v>
      </c>
      <c r="AW333" s="14" t="s">
        <v>33</v>
      </c>
      <c r="AX333" s="14" t="s">
        <v>72</v>
      </c>
      <c r="AY333" s="245" t="s">
        <v>141</v>
      </c>
    </row>
    <row r="334" s="14" customFormat="1">
      <c r="A334" s="14"/>
      <c r="B334" s="235"/>
      <c r="C334" s="236"/>
      <c r="D334" s="226" t="s">
        <v>153</v>
      </c>
      <c r="E334" s="237" t="s">
        <v>19</v>
      </c>
      <c r="F334" s="238" t="s">
        <v>486</v>
      </c>
      <c r="G334" s="236"/>
      <c r="H334" s="239">
        <v>-3.2000000000000002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153</v>
      </c>
      <c r="AU334" s="245" t="s">
        <v>82</v>
      </c>
      <c r="AV334" s="14" t="s">
        <v>82</v>
      </c>
      <c r="AW334" s="14" t="s">
        <v>33</v>
      </c>
      <c r="AX334" s="14" t="s">
        <v>72</v>
      </c>
      <c r="AY334" s="245" t="s">
        <v>141</v>
      </c>
    </row>
    <row r="335" s="15" customFormat="1">
      <c r="A335" s="15"/>
      <c r="B335" s="246"/>
      <c r="C335" s="247"/>
      <c r="D335" s="226" t="s">
        <v>153</v>
      </c>
      <c r="E335" s="248" t="s">
        <v>19</v>
      </c>
      <c r="F335" s="249" t="s">
        <v>181</v>
      </c>
      <c r="G335" s="247"/>
      <c r="H335" s="250">
        <v>188.43200000000005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6" t="s">
        <v>153</v>
      </c>
      <c r="AU335" s="256" t="s">
        <v>82</v>
      </c>
      <c r="AV335" s="15" t="s">
        <v>149</v>
      </c>
      <c r="AW335" s="15" t="s">
        <v>33</v>
      </c>
      <c r="AX335" s="15" t="s">
        <v>80</v>
      </c>
      <c r="AY335" s="256" t="s">
        <v>141</v>
      </c>
    </row>
    <row r="336" s="2" customFormat="1" ht="37.8" customHeight="1">
      <c r="A336" s="40"/>
      <c r="B336" s="41"/>
      <c r="C336" s="206" t="s">
        <v>487</v>
      </c>
      <c r="D336" s="206" t="s">
        <v>144</v>
      </c>
      <c r="E336" s="207" t="s">
        <v>488</v>
      </c>
      <c r="F336" s="208" t="s">
        <v>489</v>
      </c>
      <c r="G336" s="209" t="s">
        <v>147</v>
      </c>
      <c r="H336" s="210">
        <v>4.3200000000000003</v>
      </c>
      <c r="I336" s="211"/>
      <c r="J336" s="212">
        <f>ROUND(I336*H336,2)</f>
        <v>0</v>
      </c>
      <c r="K336" s="208" t="s">
        <v>167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0.021870000000000001</v>
      </c>
      <c r="R336" s="215">
        <f>Q336*H336</f>
        <v>0.094478400000000004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184</v>
      </c>
      <c r="AT336" s="217" t="s">
        <v>144</v>
      </c>
      <c r="AU336" s="217" t="s">
        <v>82</v>
      </c>
      <c r="AY336" s="19" t="s">
        <v>141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80</v>
      </c>
      <c r="BK336" s="218">
        <f>ROUND(I336*H336,2)</f>
        <v>0</v>
      </c>
      <c r="BL336" s="19" t="s">
        <v>184</v>
      </c>
      <c r="BM336" s="217" t="s">
        <v>490</v>
      </c>
    </row>
    <row r="337" s="13" customFormat="1">
      <c r="A337" s="13"/>
      <c r="B337" s="224"/>
      <c r="C337" s="225"/>
      <c r="D337" s="226" t="s">
        <v>153</v>
      </c>
      <c r="E337" s="227" t="s">
        <v>19</v>
      </c>
      <c r="F337" s="228" t="s">
        <v>301</v>
      </c>
      <c r="G337" s="225"/>
      <c r="H337" s="227" t="s">
        <v>19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153</v>
      </c>
      <c r="AU337" s="234" t="s">
        <v>82</v>
      </c>
      <c r="AV337" s="13" t="s">
        <v>80</v>
      </c>
      <c r="AW337" s="13" t="s">
        <v>33</v>
      </c>
      <c r="AX337" s="13" t="s">
        <v>72</v>
      </c>
      <c r="AY337" s="234" t="s">
        <v>141</v>
      </c>
    </row>
    <row r="338" s="13" customFormat="1">
      <c r="A338" s="13"/>
      <c r="B338" s="224"/>
      <c r="C338" s="225"/>
      <c r="D338" s="226" t="s">
        <v>153</v>
      </c>
      <c r="E338" s="227" t="s">
        <v>19</v>
      </c>
      <c r="F338" s="228" t="s">
        <v>491</v>
      </c>
      <c r="G338" s="225"/>
      <c r="H338" s="227" t="s">
        <v>19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153</v>
      </c>
      <c r="AU338" s="234" t="s">
        <v>82</v>
      </c>
      <c r="AV338" s="13" t="s">
        <v>80</v>
      </c>
      <c r="AW338" s="13" t="s">
        <v>33</v>
      </c>
      <c r="AX338" s="13" t="s">
        <v>72</v>
      </c>
      <c r="AY338" s="234" t="s">
        <v>141</v>
      </c>
    </row>
    <row r="339" s="14" customFormat="1">
      <c r="A339" s="14"/>
      <c r="B339" s="235"/>
      <c r="C339" s="236"/>
      <c r="D339" s="226" t="s">
        <v>153</v>
      </c>
      <c r="E339" s="237" t="s">
        <v>19</v>
      </c>
      <c r="F339" s="238" t="s">
        <v>492</v>
      </c>
      <c r="G339" s="236"/>
      <c r="H339" s="239">
        <v>4.3200000000000003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153</v>
      </c>
      <c r="AU339" s="245" t="s">
        <v>82</v>
      </c>
      <c r="AV339" s="14" t="s">
        <v>82</v>
      </c>
      <c r="AW339" s="14" t="s">
        <v>33</v>
      </c>
      <c r="AX339" s="14" t="s">
        <v>80</v>
      </c>
      <c r="AY339" s="245" t="s">
        <v>141</v>
      </c>
    </row>
    <row r="340" s="2" customFormat="1" ht="24.15" customHeight="1">
      <c r="A340" s="40"/>
      <c r="B340" s="41"/>
      <c r="C340" s="206" t="s">
        <v>493</v>
      </c>
      <c r="D340" s="206" t="s">
        <v>144</v>
      </c>
      <c r="E340" s="207" t="s">
        <v>494</v>
      </c>
      <c r="F340" s="208" t="s">
        <v>495</v>
      </c>
      <c r="G340" s="209" t="s">
        <v>147</v>
      </c>
      <c r="H340" s="210">
        <v>27.289999999999999</v>
      </c>
      <c r="I340" s="211"/>
      <c r="J340" s="212">
        <f>ROUND(I340*H340,2)</f>
        <v>0</v>
      </c>
      <c r="K340" s="208" t="s">
        <v>148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0.012590000000000001</v>
      </c>
      <c r="R340" s="215">
        <f>Q340*H340</f>
        <v>0.34358110000000003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184</v>
      </c>
      <c r="AT340" s="217" t="s">
        <v>144</v>
      </c>
      <c r="AU340" s="217" t="s">
        <v>82</v>
      </c>
      <c r="AY340" s="19" t="s">
        <v>141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184</v>
      </c>
      <c r="BM340" s="217" t="s">
        <v>496</v>
      </c>
    </row>
    <row r="341" s="2" customFormat="1">
      <c r="A341" s="40"/>
      <c r="B341" s="41"/>
      <c r="C341" s="42"/>
      <c r="D341" s="219" t="s">
        <v>151</v>
      </c>
      <c r="E341" s="42"/>
      <c r="F341" s="220" t="s">
        <v>497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151</v>
      </c>
      <c r="AU341" s="19" t="s">
        <v>82</v>
      </c>
    </row>
    <row r="342" s="13" customFormat="1">
      <c r="A342" s="13"/>
      <c r="B342" s="224"/>
      <c r="C342" s="225"/>
      <c r="D342" s="226" t="s">
        <v>153</v>
      </c>
      <c r="E342" s="227" t="s">
        <v>19</v>
      </c>
      <c r="F342" s="228" t="s">
        <v>301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153</v>
      </c>
      <c r="AU342" s="234" t="s">
        <v>82</v>
      </c>
      <c r="AV342" s="13" t="s">
        <v>80</v>
      </c>
      <c r="AW342" s="13" t="s">
        <v>33</v>
      </c>
      <c r="AX342" s="13" t="s">
        <v>72</v>
      </c>
      <c r="AY342" s="234" t="s">
        <v>141</v>
      </c>
    </row>
    <row r="343" s="13" customFormat="1">
      <c r="A343" s="13"/>
      <c r="B343" s="224"/>
      <c r="C343" s="225"/>
      <c r="D343" s="226" t="s">
        <v>153</v>
      </c>
      <c r="E343" s="227" t="s">
        <v>19</v>
      </c>
      <c r="F343" s="228" t="s">
        <v>498</v>
      </c>
      <c r="G343" s="225"/>
      <c r="H343" s="227" t="s">
        <v>19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153</v>
      </c>
      <c r="AU343" s="234" t="s">
        <v>82</v>
      </c>
      <c r="AV343" s="13" t="s">
        <v>80</v>
      </c>
      <c r="AW343" s="13" t="s">
        <v>33</v>
      </c>
      <c r="AX343" s="13" t="s">
        <v>72</v>
      </c>
      <c r="AY343" s="234" t="s">
        <v>141</v>
      </c>
    </row>
    <row r="344" s="14" customFormat="1">
      <c r="A344" s="14"/>
      <c r="B344" s="235"/>
      <c r="C344" s="236"/>
      <c r="D344" s="226" t="s">
        <v>153</v>
      </c>
      <c r="E344" s="237" t="s">
        <v>19</v>
      </c>
      <c r="F344" s="238" t="s">
        <v>499</v>
      </c>
      <c r="G344" s="236"/>
      <c r="H344" s="239">
        <v>27.289999999999999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153</v>
      </c>
      <c r="AU344" s="245" t="s">
        <v>82</v>
      </c>
      <c r="AV344" s="14" t="s">
        <v>82</v>
      </c>
      <c r="AW344" s="14" t="s">
        <v>33</v>
      </c>
      <c r="AX344" s="14" t="s">
        <v>80</v>
      </c>
      <c r="AY344" s="245" t="s">
        <v>141</v>
      </c>
    </row>
    <row r="345" s="2" customFormat="1" ht="24.15" customHeight="1">
      <c r="A345" s="40"/>
      <c r="B345" s="41"/>
      <c r="C345" s="206" t="s">
        <v>500</v>
      </c>
      <c r="D345" s="206" t="s">
        <v>144</v>
      </c>
      <c r="E345" s="207" t="s">
        <v>501</v>
      </c>
      <c r="F345" s="208" t="s">
        <v>502</v>
      </c>
      <c r="G345" s="209" t="s">
        <v>230</v>
      </c>
      <c r="H345" s="210">
        <v>1.29</v>
      </c>
      <c r="I345" s="211"/>
      <c r="J345" s="212">
        <f>ROUND(I345*H345,2)</f>
        <v>0</v>
      </c>
      <c r="K345" s="208" t="s">
        <v>148</v>
      </c>
      <c r="L345" s="46"/>
      <c r="M345" s="213" t="s">
        <v>19</v>
      </c>
      <c r="N345" s="214" t="s">
        <v>43</v>
      </c>
      <c r="O345" s="86"/>
      <c r="P345" s="215">
        <f>O345*H345</f>
        <v>0</v>
      </c>
      <c r="Q345" s="215">
        <v>1.0000000000000001E-05</v>
      </c>
      <c r="R345" s="215">
        <f>Q345*H345</f>
        <v>1.2900000000000002E-05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184</v>
      </c>
      <c r="AT345" s="217" t="s">
        <v>144</v>
      </c>
      <c r="AU345" s="217" t="s">
        <v>82</v>
      </c>
      <c r="AY345" s="19" t="s">
        <v>141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80</v>
      </c>
      <c r="BK345" s="218">
        <f>ROUND(I345*H345,2)</f>
        <v>0</v>
      </c>
      <c r="BL345" s="19" t="s">
        <v>184</v>
      </c>
      <c r="BM345" s="217" t="s">
        <v>503</v>
      </c>
    </row>
    <row r="346" s="2" customFormat="1">
      <c r="A346" s="40"/>
      <c r="B346" s="41"/>
      <c r="C346" s="42"/>
      <c r="D346" s="219" t="s">
        <v>151</v>
      </c>
      <c r="E346" s="42"/>
      <c r="F346" s="220" t="s">
        <v>504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151</v>
      </c>
      <c r="AU346" s="19" t="s">
        <v>82</v>
      </c>
    </row>
    <row r="347" s="13" customFormat="1">
      <c r="A347" s="13"/>
      <c r="B347" s="224"/>
      <c r="C347" s="225"/>
      <c r="D347" s="226" t="s">
        <v>153</v>
      </c>
      <c r="E347" s="227" t="s">
        <v>19</v>
      </c>
      <c r="F347" s="228" t="s">
        <v>301</v>
      </c>
      <c r="G347" s="225"/>
      <c r="H347" s="227" t="s">
        <v>19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153</v>
      </c>
      <c r="AU347" s="234" t="s">
        <v>82</v>
      </c>
      <c r="AV347" s="13" t="s">
        <v>80</v>
      </c>
      <c r="AW347" s="13" t="s">
        <v>33</v>
      </c>
      <c r="AX347" s="13" t="s">
        <v>72</v>
      </c>
      <c r="AY347" s="234" t="s">
        <v>141</v>
      </c>
    </row>
    <row r="348" s="13" customFormat="1">
      <c r="A348" s="13"/>
      <c r="B348" s="224"/>
      <c r="C348" s="225"/>
      <c r="D348" s="226" t="s">
        <v>153</v>
      </c>
      <c r="E348" s="227" t="s">
        <v>19</v>
      </c>
      <c r="F348" s="228" t="s">
        <v>498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153</v>
      </c>
      <c r="AU348" s="234" t="s">
        <v>82</v>
      </c>
      <c r="AV348" s="13" t="s">
        <v>80</v>
      </c>
      <c r="AW348" s="13" t="s">
        <v>33</v>
      </c>
      <c r="AX348" s="13" t="s">
        <v>72</v>
      </c>
      <c r="AY348" s="234" t="s">
        <v>141</v>
      </c>
    </row>
    <row r="349" s="14" customFormat="1">
      <c r="A349" s="14"/>
      <c r="B349" s="235"/>
      <c r="C349" s="236"/>
      <c r="D349" s="226" t="s">
        <v>153</v>
      </c>
      <c r="E349" s="237" t="s">
        <v>19</v>
      </c>
      <c r="F349" s="238" t="s">
        <v>505</v>
      </c>
      <c r="G349" s="236"/>
      <c r="H349" s="239">
        <v>1.29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153</v>
      </c>
      <c r="AU349" s="245" t="s">
        <v>82</v>
      </c>
      <c r="AV349" s="14" t="s">
        <v>82</v>
      </c>
      <c r="AW349" s="14" t="s">
        <v>33</v>
      </c>
      <c r="AX349" s="14" t="s">
        <v>80</v>
      </c>
      <c r="AY349" s="245" t="s">
        <v>141</v>
      </c>
    </row>
    <row r="350" s="2" customFormat="1" ht="24.15" customHeight="1">
      <c r="A350" s="40"/>
      <c r="B350" s="41"/>
      <c r="C350" s="206" t="s">
        <v>506</v>
      </c>
      <c r="D350" s="206" t="s">
        <v>144</v>
      </c>
      <c r="E350" s="207" t="s">
        <v>507</v>
      </c>
      <c r="F350" s="208" t="s">
        <v>508</v>
      </c>
      <c r="G350" s="209" t="s">
        <v>147</v>
      </c>
      <c r="H350" s="210">
        <v>31.609999999999999</v>
      </c>
      <c r="I350" s="211"/>
      <c r="J350" s="212">
        <f>ROUND(I350*H350,2)</f>
        <v>0</v>
      </c>
      <c r="K350" s="208" t="s">
        <v>148</v>
      </c>
      <c r="L350" s="46"/>
      <c r="M350" s="213" t="s">
        <v>19</v>
      </c>
      <c r="N350" s="214" t="s">
        <v>43</v>
      </c>
      <c r="O350" s="86"/>
      <c r="P350" s="215">
        <f>O350*H350</f>
        <v>0</v>
      </c>
      <c r="Q350" s="215">
        <v>0.00010000000000000001</v>
      </c>
      <c r="R350" s="215">
        <f>Q350*H350</f>
        <v>0.0031610000000000002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184</v>
      </c>
      <c r="AT350" s="217" t="s">
        <v>144</v>
      </c>
      <c r="AU350" s="217" t="s">
        <v>82</v>
      </c>
      <c r="AY350" s="19" t="s">
        <v>141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80</v>
      </c>
      <c r="BK350" s="218">
        <f>ROUND(I350*H350,2)</f>
        <v>0</v>
      </c>
      <c r="BL350" s="19" t="s">
        <v>184</v>
      </c>
      <c r="BM350" s="217" t="s">
        <v>509</v>
      </c>
    </row>
    <row r="351" s="2" customFormat="1">
      <c r="A351" s="40"/>
      <c r="B351" s="41"/>
      <c r="C351" s="42"/>
      <c r="D351" s="219" t="s">
        <v>151</v>
      </c>
      <c r="E351" s="42"/>
      <c r="F351" s="220" t="s">
        <v>510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151</v>
      </c>
      <c r="AU351" s="19" t="s">
        <v>82</v>
      </c>
    </row>
    <row r="352" s="13" customFormat="1">
      <c r="A352" s="13"/>
      <c r="B352" s="224"/>
      <c r="C352" s="225"/>
      <c r="D352" s="226" t="s">
        <v>153</v>
      </c>
      <c r="E352" s="227" t="s">
        <v>19</v>
      </c>
      <c r="F352" s="228" t="s">
        <v>301</v>
      </c>
      <c r="G352" s="225"/>
      <c r="H352" s="227" t="s">
        <v>19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153</v>
      </c>
      <c r="AU352" s="234" t="s">
        <v>82</v>
      </c>
      <c r="AV352" s="13" t="s">
        <v>80</v>
      </c>
      <c r="AW352" s="13" t="s">
        <v>33</v>
      </c>
      <c r="AX352" s="13" t="s">
        <v>72</v>
      </c>
      <c r="AY352" s="234" t="s">
        <v>141</v>
      </c>
    </row>
    <row r="353" s="13" customFormat="1">
      <c r="A353" s="13"/>
      <c r="B353" s="224"/>
      <c r="C353" s="225"/>
      <c r="D353" s="226" t="s">
        <v>153</v>
      </c>
      <c r="E353" s="227" t="s">
        <v>19</v>
      </c>
      <c r="F353" s="228" t="s">
        <v>498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153</v>
      </c>
      <c r="AU353" s="234" t="s">
        <v>82</v>
      </c>
      <c r="AV353" s="13" t="s">
        <v>80</v>
      </c>
      <c r="AW353" s="13" t="s">
        <v>33</v>
      </c>
      <c r="AX353" s="13" t="s">
        <v>72</v>
      </c>
      <c r="AY353" s="234" t="s">
        <v>141</v>
      </c>
    </row>
    <row r="354" s="14" customFormat="1">
      <c r="A354" s="14"/>
      <c r="B354" s="235"/>
      <c r="C354" s="236"/>
      <c r="D354" s="226" t="s">
        <v>153</v>
      </c>
      <c r="E354" s="237" t="s">
        <v>19</v>
      </c>
      <c r="F354" s="238" t="s">
        <v>499</v>
      </c>
      <c r="G354" s="236"/>
      <c r="H354" s="239">
        <v>27.289999999999999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153</v>
      </c>
      <c r="AU354" s="245" t="s">
        <v>82</v>
      </c>
      <c r="AV354" s="14" t="s">
        <v>82</v>
      </c>
      <c r="AW354" s="14" t="s">
        <v>33</v>
      </c>
      <c r="AX354" s="14" t="s">
        <v>72</v>
      </c>
      <c r="AY354" s="245" t="s">
        <v>141</v>
      </c>
    </row>
    <row r="355" s="13" customFormat="1">
      <c r="A355" s="13"/>
      <c r="B355" s="224"/>
      <c r="C355" s="225"/>
      <c r="D355" s="226" t="s">
        <v>153</v>
      </c>
      <c r="E355" s="227" t="s">
        <v>19</v>
      </c>
      <c r="F355" s="228" t="s">
        <v>491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153</v>
      </c>
      <c r="AU355" s="234" t="s">
        <v>82</v>
      </c>
      <c r="AV355" s="13" t="s">
        <v>80</v>
      </c>
      <c r="AW355" s="13" t="s">
        <v>33</v>
      </c>
      <c r="AX355" s="13" t="s">
        <v>72</v>
      </c>
      <c r="AY355" s="234" t="s">
        <v>141</v>
      </c>
    </row>
    <row r="356" s="14" customFormat="1">
      <c r="A356" s="14"/>
      <c r="B356" s="235"/>
      <c r="C356" s="236"/>
      <c r="D356" s="226" t="s">
        <v>153</v>
      </c>
      <c r="E356" s="237" t="s">
        <v>19</v>
      </c>
      <c r="F356" s="238" t="s">
        <v>492</v>
      </c>
      <c r="G356" s="236"/>
      <c r="H356" s="239">
        <v>4.3200000000000003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153</v>
      </c>
      <c r="AU356" s="245" t="s">
        <v>82</v>
      </c>
      <c r="AV356" s="14" t="s">
        <v>82</v>
      </c>
      <c r="AW356" s="14" t="s">
        <v>33</v>
      </c>
      <c r="AX356" s="14" t="s">
        <v>72</v>
      </c>
      <c r="AY356" s="245" t="s">
        <v>141</v>
      </c>
    </row>
    <row r="357" s="15" customFormat="1">
      <c r="A357" s="15"/>
      <c r="B357" s="246"/>
      <c r="C357" s="247"/>
      <c r="D357" s="226" t="s">
        <v>153</v>
      </c>
      <c r="E357" s="248" t="s">
        <v>19</v>
      </c>
      <c r="F357" s="249" t="s">
        <v>181</v>
      </c>
      <c r="G357" s="247"/>
      <c r="H357" s="250">
        <v>31.609999999999999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6" t="s">
        <v>153</v>
      </c>
      <c r="AU357" s="256" t="s">
        <v>82</v>
      </c>
      <c r="AV357" s="15" t="s">
        <v>149</v>
      </c>
      <c r="AW357" s="15" t="s">
        <v>33</v>
      </c>
      <c r="AX357" s="15" t="s">
        <v>80</v>
      </c>
      <c r="AY357" s="256" t="s">
        <v>141</v>
      </c>
    </row>
    <row r="358" s="2" customFormat="1" ht="16.5" customHeight="1">
      <c r="A358" s="40"/>
      <c r="B358" s="41"/>
      <c r="C358" s="206" t="s">
        <v>511</v>
      </c>
      <c r="D358" s="206" t="s">
        <v>144</v>
      </c>
      <c r="E358" s="207" t="s">
        <v>512</v>
      </c>
      <c r="F358" s="208" t="s">
        <v>513</v>
      </c>
      <c r="G358" s="209" t="s">
        <v>147</v>
      </c>
      <c r="H358" s="210">
        <v>10.6</v>
      </c>
      <c r="I358" s="211"/>
      <c r="J358" s="212">
        <f>ROUND(I358*H358,2)</f>
        <v>0</v>
      </c>
      <c r="K358" s="208" t="s">
        <v>148</v>
      </c>
      <c r="L358" s="46"/>
      <c r="M358" s="213" t="s">
        <v>19</v>
      </c>
      <c r="N358" s="214" t="s">
        <v>43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184</v>
      </c>
      <c r="AT358" s="217" t="s">
        <v>144</v>
      </c>
      <c r="AU358" s="217" t="s">
        <v>82</v>
      </c>
      <c r="AY358" s="19" t="s">
        <v>141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184</v>
      </c>
      <c r="BM358" s="217" t="s">
        <v>514</v>
      </c>
    </row>
    <row r="359" s="2" customFormat="1">
      <c r="A359" s="40"/>
      <c r="B359" s="41"/>
      <c r="C359" s="42"/>
      <c r="D359" s="219" t="s">
        <v>151</v>
      </c>
      <c r="E359" s="42"/>
      <c r="F359" s="220" t="s">
        <v>515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151</v>
      </c>
      <c r="AU359" s="19" t="s">
        <v>82</v>
      </c>
    </row>
    <row r="360" s="13" customFormat="1">
      <c r="A360" s="13"/>
      <c r="B360" s="224"/>
      <c r="C360" s="225"/>
      <c r="D360" s="226" t="s">
        <v>153</v>
      </c>
      <c r="E360" s="227" t="s">
        <v>19</v>
      </c>
      <c r="F360" s="228" t="s">
        <v>301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153</v>
      </c>
      <c r="AU360" s="234" t="s">
        <v>82</v>
      </c>
      <c r="AV360" s="13" t="s">
        <v>80</v>
      </c>
      <c r="AW360" s="13" t="s">
        <v>33</v>
      </c>
      <c r="AX360" s="13" t="s">
        <v>72</v>
      </c>
      <c r="AY360" s="234" t="s">
        <v>141</v>
      </c>
    </row>
    <row r="361" s="13" customFormat="1">
      <c r="A361" s="13"/>
      <c r="B361" s="224"/>
      <c r="C361" s="225"/>
      <c r="D361" s="226" t="s">
        <v>153</v>
      </c>
      <c r="E361" s="227" t="s">
        <v>19</v>
      </c>
      <c r="F361" s="228" t="s">
        <v>498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153</v>
      </c>
      <c r="AU361" s="234" t="s">
        <v>82</v>
      </c>
      <c r="AV361" s="13" t="s">
        <v>80</v>
      </c>
      <c r="AW361" s="13" t="s">
        <v>33</v>
      </c>
      <c r="AX361" s="13" t="s">
        <v>72</v>
      </c>
      <c r="AY361" s="234" t="s">
        <v>141</v>
      </c>
    </row>
    <row r="362" s="14" customFormat="1">
      <c r="A362" s="14"/>
      <c r="B362" s="235"/>
      <c r="C362" s="236"/>
      <c r="D362" s="226" t="s">
        <v>153</v>
      </c>
      <c r="E362" s="237" t="s">
        <v>19</v>
      </c>
      <c r="F362" s="238" t="s">
        <v>516</v>
      </c>
      <c r="G362" s="236"/>
      <c r="H362" s="239">
        <v>10.6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153</v>
      </c>
      <c r="AU362" s="245" t="s">
        <v>82</v>
      </c>
      <c r="AV362" s="14" t="s">
        <v>82</v>
      </c>
      <c r="AW362" s="14" t="s">
        <v>33</v>
      </c>
      <c r="AX362" s="14" t="s">
        <v>80</v>
      </c>
      <c r="AY362" s="245" t="s">
        <v>141</v>
      </c>
    </row>
    <row r="363" s="2" customFormat="1" ht="16.5" customHeight="1">
      <c r="A363" s="40"/>
      <c r="B363" s="41"/>
      <c r="C363" s="206" t="s">
        <v>517</v>
      </c>
      <c r="D363" s="206" t="s">
        <v>144</v>
      </c>
      <c r="E363" s="207" t="s">
        <v>518</v>
      </c>
      <c r="F363" s="208" t="s">
        <v>519</v>
      </c>
      <c r="G363" s="209" t="s">
        <v>147</v>
      </c>
      <c r="H363" s="210">
        <v>31.609999999999999</v>
      </c>
      <c r="I363" s="211"/>
      <c r="J363" s="212">
        <f>ROUND(I363*H363,2)</f>
        <v>0</v>
      </c>
      <c r="K363" s="208" t="s">
        <v>148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0.00010000000000000001</v>
      </c>
      <c r="R363" s="215">
        <f>Q363*H363</f>
        <v>0.0031610000000000002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184</v>
      </c>
      <c r="AT363" s="217" t="s">
        <v>144</v>
      </c>
      <c r="AU363" s="217" t="s">
        <v>82</v>
      </c>
      <c r="AY363" s="19" t="s">
        <v>141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184</v>
      </c>
      <c r="BM363" s="217" t="s">
        <v>520</v>
      </c>
    </row>
    <row r="364" s="2" customFormat="1">
      <c r="A364" s="40"/>
      <c r="B364" s="41"/>
      <c r="C364" s="42"/>
      <c r="D364" s="219" t="s">
        <v>151</v>
      </c>
      <c r="E364" s="42"/>
      <c r="F364" s="220" t="s">
        <v>521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151</v>
      </c>
      <c r="AU364" s="19" t="s">
        <v>82</v>
      </c>
    </row>
    <row r="365" s="13" customFormat="1">
      <c r="A365" s="13"/>
      <c r="B365" s="224"/>
      <c r="C365" s="225"/>
      <c r="D365" s="226" t="s">
        <v>153</v>
      </c>
      <c r="E365" s="227" t="s">
        <v>19</v>
      </c>
      <c r="F365" s="228" t="s">
        <v>301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153</v>
      </c>
      <c r="AU365" s="234" t="s">
        <v>82</v>
      </c>
      <c r="AV365" s="13" t="s">
        <v>80</v>
      </c>
      <c r="AW365" s="13" t="s">
        <v>33</v>
      </c>
      <c r="AX365" s="13" t="s">
        <v>72</v>
      </c>
      <c r="AY365" s="234" t="s">
        <v>141</v>
      </c>
    </row>
    <row r="366" s="13" customFormat="1">
      <c r="A366" s="13"/>
      <c r="B366" s="224"/>
      <c r="C366" s="225"/>
      <c r="D366" s="226" t="s">
        <v>153</v>
      </c>
      <c r="E366" s="227" t="s">
        <v>19</v>
      </c>
      <c r="F366" s="228" t="s">
        <v>498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153</v>
      </c>
      <c r="AU366" s="234" t="s">
        <v>82</v>
      </c>
      <c r="AV366" s="13" t="s">
        <v>80</v>
      </c>
      <c r="AW366" s="13" t="s">
        <v>33</v>
      </c>
      <c r="AX366" s="13" t="s">
        <v>72</v>
      </c>
      <c r="AY366" s="234" t="s">
        <v>141</v>
      </c>
    </row>
    <row r="367" s="14" customFormat="1">
      <c r="A367" s="14"/>
      <c r="B367" s="235"/>
      <c r="C367" s="236"/>
      <c r="D367" s="226" t="s">
        <v>153</v>
      </c>
      <c r="E367" s="237" t="s">
        <v>19</v>
      </c>
      <c r="F367" s="238" t="s">
        <v>499</v>
      </c>
      <c r="G367" s="236"/>
      <c r="H367" s="239">
        <v>27.289999999999999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153</v>
      </c>
      <c r="AU367" s="245" t="s">
        <v>82</v>
      </c>
      <c r="AV367" s="14" t="s">
        <v>82</v>
      </c>
      <c r="AW367" s="14" t="s">
        <v>33</v>
      </c>
      <c r="AX367" s="14" t="s">
        <v>72</v>
      </c>
      <c r="AY367" s="245" t="s">
        <v>141</v>
      </c>
    </row>
    <row r="368" s="13" customFormat="1">
      <c r="A368" s="13"/>
      <c r="B368" s="224"/>
      <c r="C368" s="225"/>
      <c r="D368" s="226" t="s">
        <v>153</v>
      </c>
      <c r="E368" s="227" t="s">
        <v>19</v>
      </c>
      <c r="F368" s="228" t="s">
        <v>491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153</v>
      </c>
      <c r="AU368" s="234" t="s">
        <v>82</v>
      </c>
      <c r="AV368" s="13" t="s">
        <v>80</v>
      </c>
      <c r="AW368" s="13" t="s">
        <v>33</v>
      </c>
      <c r="AX368" s="13" t="s">
        <v>72</v>
      </c>
      <c r="AY368" s="234" t="s">
        <v>141</v>
      </c>
    </row>
    <row r="369" s="14" customFormat="1">
      <c r="A369" s="14"/>
      <c r="B369" s="235"/>
      <c r="C369" s="236"/>
      <c r="D369" s="226" t="s">
        <v>153</v>
      </c>
      <c r="E369" s="237" t="s">
        <v>19</v>
      </c>
      <c r="F369" s="238" t="s">
        <v>492</v>
      </c>
      <c r="G369" s="236"/>
      <c r="H369" s="239">
        <v>4.3200000000000003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153</v>
      </c>
      <c r="AU369" s="245" t="s">
        <v>82</v>
      </c>
      <c r="AV369" s="14" t="s">
        <v>82</v>
      </c>
      <c r="AW369" s="14" t="s">
        <v>33</v>
      </c>
      <c r="AX369" s="14" t="s">
        <v>72</v>
      </c>
      <c r="AY369" s="245" t="s">
        <v>141</v>
      </c>
    </row>
    <row r="370" s="15" customFormat="1">
      <c r="A370" s="15"/>
      <c r="B370" s="246"/>
      <c r="C370" s="247"/>
      <c r="D370" s="226" t="s">
        <v>153</v>
      </c>
      <c r="E370" s="248" t="s">
        <v>19</v>
      </c>
      <c r="F370" s="249" t="s">
        <v>181</v>
      </c>
      <c r="G370" s="247"/>
      <c r="H370" s="250">
        <v>31.609999999999999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6" t="s">
        <v>153</v>
      </c>
      <c r="AU370" s="256" t="s">
        <v>82</v>
      </c>
      <c r="AV370" s="15" t="s">
        <v>149</v>
      </c>
      <c r="AW370" s="15" t="s">
        <v>33</v>
      </c>
      <c r="AX370" s="15" t="s">
        <v>80</v>
      </c>
      <c r="AY370" s="256" t="s">
        <v>141</v>
      </c>
    </row>
    <row r="371" s="2" customFormat="1" ht="21.75" customHeight="1">
      <c r="A371" s="40"/>
      <c r="B371" s="41"/>
      <c r="C371" s="206" t="s">
        <v>522</v>
      </c>
      <c r="D371" s="206" t="s">
        <v>144</v>
      </c>
      <c r="E371" s="207" t="s">
        <v>523</v>
      </c>
      <c r="F371" s="208" t="s">
        <v>524</v>
      </c>
      <c r="G371" s="209" t="s">
        <v>147</v>
      </c>
      <c r="H371" s="210">
        <v>31.609999999999999</v>
      </c>
      <c r="I371" s="211"/>
      <c r="J371" s="212">
        <f>ROUND(I371*H371,2)</f>
        <v>0</v>
      </c>
      <c r="K371" s="208" t="s">
        <v>148</v>
      </c>
      <c r="L371" s="46"/>
      <c r="M371" s="213" t="s">
        <v>19</v>
      </c>
      <c r="N371" s="214" t="s">
        <v>43</v>
      </c>
      <c r="O371" s="86"/>
      <c r="P371" s="215">
        <f>O371*H371</f>
        <v>0</v>
      </c>
      <c r="Q371" s="215">
        <v>0.0016000000000000001</v>
      </c>
      <c r="R371" s="215">
        <f>Q371*H371</f>
        <v>0.050576000000000003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184</v>
      </c>
      <c r="AT371" s="217" t="s">
        <v>144</v>
      </c>
      <c r="AU371" s="217" t="s">
        <v>82</v>
      </c>
      <c r="AY371" s="19" t="s">
        <v>141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80</v>
      </c>
      <c r="BK371" s="218">
        <f>ROUND(I371*H371,2)</f>
        <v>0</v>
      </c>
      <c r="BL371" s="19" t="s">
        <v>184</v>
      </c>
      <c r="BM371" s="217" t="s">
        <v>525</v>
      </c>
    </row>
    <row r="372" s="2" customFormat="1">
      <c r="A372" s="40"/>
      <c r="B372" s="41"/>
      <c r="C372" s="42"/>
      <c r="D372" s="219" t="s">
        <v>151</v>
      </c>
      <c r="E372" s="42"/>
      <c r="F372" s="220" t="s">
        <v>526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151</v>
      </c>
      <c r="AU372" s="19" t="s">
        <v>82</v>
      </c>
    </row>
    <row r="373" s="13" customFormat="1">
      <c r="A373" s="13"/>
      <c r="B373" s="224"/>
      <c r="C373" s="225"/>
      <c r="D373" s="226" t="s">
        <v>153</v>
      </c>
      <c r="E373" s="227" t="s">
        <v>19</v>
      </c>
      <c r="F373" s="228" t="s">
        <v>301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153</v>
      </c>
      <c r="AU373" s="234" t="s">
        <v>82</v>
      </c>
      <c r="AV373" s="13" t="s">
        <v>80</v>
      </c>
      <c r="AW373" s="13" t="s">
        <v>33</v>
      </c>
      <c r="AX373" s="13" t="s">
        <v>72</v>
      </c>
      <c r="AY373" s="234" t="s">
        <v>141</v>
      </c>
    </row>
    <row r="374" s="13" customFormat="1">
      <c r="A374" s="13"/>
      <c r="B374" s="224"/>
      <c r="C374" s="225"/>
      <c r="D374" s="226" t="s">
        <v>153</v>
      </c>
      <c r="E374" s="227" t="s">
        <v>19</v>
      </c>
      <c r="F374" s="228" t="s">
        <v>498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153</v>
      </c>
      <c r="AU374" s="234" t="s">
        <v>82</v>
      </c>
      <c r="AV374" s="13" t="s">
        <v>80</v>
      </c>
      <c r="AW374" s="13" t="s">
        <v>33</v>
      </c>
      <c r="AX374" s="13" t="s">
        <v>72</v>
      </c>
      <c r="AY374" s="234" t="s">
        <v>141</v>
      </c>
    </row>
    <row r="375" s="14" customFormat="1">
      <c r="A375" s="14"/>
      <c r="B375" s="235"/>
      <c r="C375" s="236"/>
      <c r="D375" s="226" t="s">
        <v>153</v>
      </c>
      <c r="E375" s="237" t="s">
        <v>19</v>
      </c>
      <c r="F375" s="238" t="s">
        <v>499</v>
      </c>
      <c r="G375" s="236"/>
      <c r="H375" s="239">
        <v>27.289999999999999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153</v>
      </c>
      <c r="AU375" s="245" t="s">
        <v>82</v>
      </c>
      <c r="AV375" s="14" t="s">
        <v>82</v>
      </c>
      <c r="AW375" s="14" t="s">
        <v>33</v>
      </c>
      <c r="AX375" s="14" t="s">
        <v>72</v>
      </c>
      <c r="AY375" s="245" t="s">
        <v>141</v>
      </c>
    </row>
    <row r="376" s="13" customFormat="1">
      <c r="A376" s="13"/>
      <c r="B376" s="224"/>
      <c r="C376" s="225"/>
      <c r="D376" s="226" t="s">
        <v>153</v>
      </c>
      <c r="E376" s="227" t="s">
        <v>19</v>
      </c>
      <c r="F376" s="228" t="s">
        <v>491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153</v>
      </c>
      <c r="AU376" s="234" t="s">
        <v>82</v>
      </c>
      <c r="AV376" s="13" t="s">
        <v>80</v>
      </c>
      <c r="AW376" s="13" t="s">
        <v>33</v>
      </c>
      <c r="AX376" s="13" t="s">
        <v>72</v>
      </c>
      <c r="AY376" s="234" t="s">
        <v>141</v>
      </c>
    </row>
    <row r="377" s="14" customFormat="1">
      <c r="A377" s="14"/>
      <c r="B377" s="235"/>
      <c r="C377" s="236"/>
      <c r="D377" s="226" t="s">
        <v>153</v>
      </c>
      <c r="E377" s="237" t="s">
        <v>19</v>
      </c>
      <c r="F377" s="238" t="s">
        <v>492</v>
      </c>
      <c r="G377" s="236"/>
      <c r="H377" s="239">
        <v>4.3200000000000003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153</v>
      </c>
      <c r="AU377" s="245" t="s">
        <v>82</v>
      </c>
      <c r="AV377" s="14" t="s">
        <v>82</v>
      </c>
      <c r="AW377" s="14" t="s">
        <v>33</v>
      </c>
      <c r="AX377" s="14" t="s">
        <v>72</v>
      </c>
      <c r="AY377" s="245" t="s">
        <v>141</v>
      </c>
    </row>
    <row r="378" s="15" customFormat="1">
      <c r="A378" s="15"/>
      <c r="B378" s="246"/>
      <c r="C378" s="247"/>
      <c r="D378" s="226" t="s">
        <v>153</v>
      </c>
      <c r="E378" s="248" t="s">
        <v>19</v>
      </c>
      <c r="F378" s="249" t="s">
        <v>181</v>
      </c>
      <c r="G378" s="247"/>
      <c r="H378" s="250">
        <v>31.609999999999999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6" t="s">
        <v>153</v>
      </c>
      <c r="AU378" s="256" t="s">
        <v>82</v>
      </c>
      <c r="AV378" s="15" t="s">
        <v>149</v>
      </c>
      <c r="AW378" s="15" t="s">
        <v>33</v>
      </c>
      <c r="AX378" s="15" t="s">
        <v>80</v>
      </c>
      <c r="AY378" s="256" t="s">
        <v>141</v>
      </c>
    </row>
    <row r="379" s="2" customFormat="1" ht="24.15" customHeight="1">
      <c r="A379" s="40"/>
      <c r="B379" s="41"/>
      <c r="C379" s="206" t="s">
        <v>527</v>
      </c>
      <c r="D379" s="206" t="s">
        <v>144</v>
      </c>
      <c r="E379" s="207" t="s">
        <v>528</v>
      </c>
      <c r="F379" s="208" t="s">
        <v>529</v>
      </c>
      <c r="G379" s="209" t="s">
        <v>147</v>
      </c>
      <c r="H379" s="210">
        <v>140.13</v>
      </c>
      <c r="I379" s="211"/>
      <c r="J379" s="212">
        <f>ROUND(I379*H379,2)</f>
        <v>0</v>
      </c>
      <c r="K379" s="208" t="s">
        <v>148</v>
      </c>
      <c r="L379" s="46"/>
      <c r="M379" s="213" t="s">
        <v>19</v>
      </c>
      <c r="N379" s="214" t="s">
        <v>43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0.028309999999999998</v>
      </c>
      <c r="T379" s="216">
        <f>S379*H379</f>
        <v>3.9670802999999997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184</v>
      </c>
      <c r="AT379" s="217" t="s">
        <v>144</v>
      </c>
      <c r="AU379" s="217" t="s">
        <v>82</v>
      </c>
      <c r="AY379" s="19" t="s">
        <v>141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80</v>
      </c>
      <c r="BK379" s="218">
        <f>ROUND(I379*H379,2)</f>
        <v>0</v>
      </c>
      <c r="BL379" s="19" t="s">
        <v>184</v>
      </c>
      <c r="BM379" s="217" t="s">
        <v>530</v>
      </c>
    </row>
    <row r="380" s="2" customFormat="1">
      <c r="A380" s="40"/>
      <c r="B380" s="41"/>
      <c r="C380" s="42"/>
      <c r="D380" s="219" t="s">
        <v>151</v>
      </c>
      <c r="E380" s="42"/>
      <c r="F380" s="220" t="s">
        <v>531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151</v>
      </c>
      <c r="AU380" s="19" t="s">
        <v>82</v>
      </c>
    </row>
    <row r="381" s="13" customFormat="1">
      <c r="A381" s="13"/>
      <c r="B381" s="224"/>
      <c r="C381" s="225"/>
      <c r="D381" s="226" t="s">
        <v>153</v>
      </c>
      <c r="E381" s="227" t="s">
        <v>19</v>
      </c>
      <c r="F381" s="228" t="s">
        <v>213</v>
      </c>
      <c r="G381" s="225"/>
      <c r="H381" s="227" t="s">
        <v>19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153</v>
      </c>
      <c r="AU381" s="234" t="s">
        <v>82</v>
      </c>
      <c r="AV381" s="13" t="s">
        <v>80</v>
      </c>
      <c r="AW381" s="13" t="s">
        <v>33</v>
      </c>
      <c r="AX381" s="13" t="s">
        <v>72</v>
      </c>
      <c r="AY381" s="234" t="s">
        <v>141</v>
      </c>
    </row>
    <row r="382" s="14" customFormat="1">
      <c r="A382" s="14"/>
      <c r="B382" s="235"/>
      <c r="C382" s="236"/>
      <c r="D382" s="226" t="s">
        <v>153</v>
      </c>
      <c r="E382" s="237" t="s">
        <v>19</v>
      </c>
      <c r="F382" s="238" t="s">
        <v>220</v>
      </c>
      <c r="G382" s="236"/>
      <c r="H382" s="239">
        <v>140.13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153</v>
      </c>
      <c r="AU382" s="245" t="s">
        <v>82</v>
      </c>
      <c r="AV382" s="14" t="s">
        <v>82</v>
      </c>
      <c r="AW382" s="14" t="s">
        <v>33</v>
      </c>
      <c r="AX382" s="14" t="s">
        <v>80</v>
      </c>
      <c r="AY382" s="245" t="s">
        <v>141</v>
      </c>
    </row>
    <row r="383" s="2" customFormat="1" ht="24.15" customHeight="1">
      <c r="A383" s="40"/>
      <c r="B383" s="41"/>
      <c r="C383" s="206" t="s">
        <v>532</v>
      </c>
      <c r="D383" s="206" t="s">
        <v>144</v>
      </c>
      <c r="E383" s="207" t="s">
        <v>533</v>
      </c>
      <c r="F383" s="208" t="s">
        <v>534</v>
      </c>
      <c r="G383" s="209" t="s">
        <v>298</v>
      </c>
      <c r="H383" s="210">
        <v>10</v>
      </c>
      <c r="I383" s="211"/>
      <c r="J383" s="212">
        <f>ROUND(I383*H383,2)</f>
        <v>0</v>
      </c>
      <c r="K383" s="208" t="s">
        <v>148</v>
      </c>
      <c r="L383" s="46"/>
      <c r="M383" s="213" t="s">
        <v>19</v>
      </c>
      <c r="N383" s="214" t="s">
        <v>43</v>
      </c>
      <c r="O383" s="86"/>
      <c r="P383" s="215">
        <f>O383*H383</f>
        <v>0</v>
      </c>
      <c r="Q383" s="215">
        <v>0.018669999999999999</v>
      </c>
      <c r="R383" s="215">
        <f>Q383*H383</f>
        <v>0.18669999999999998</v>
      </c>
      <c r="S383" s="215">
        <v>0.015180000000000001</v>
      </c>
      <c r="T383" s="216">
        <f>S383*H383</f>
        <v>0.15180000000000002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184</v>
      </c>
      <c r="AT383" s="217" t="s">
        <v>144</v>
      </c>
      <c r="AU383" s="217" t="s">
        <v>82</v>
      </c>
      <c r="AY383" s="19" t="s">
        <v>141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80</v>
      </c>
      <c r="BK383" s="218">
        <f>ROUND(I383*H383,2)</f>
        <v>0</v>
      </c>
      <c r="BL383" s="19" t="s">
        <v>184</v>
      </c>
      <c r="BM383" s="217" t="s">
        <v>535</v>
      </c>
    </row>
    <row r="384" s="2" customFormat="1">
      <c r="A384" s="40"/>
      <c r="B384" s="41"/>
      <c r="C384" s="42"/>
      <c r="D384" s="219" t="s">
        <v>151</v>
      </c>
      <c r="E384" s="42"/>
      <c r="F384" s="220" t="s">
        <v>536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151</v>
      </c>
      <c r="AU384" s="19" t="s">
        <v>82</v>
      </c>
    </row>
    <row r="385" s="13" customFormat="1">
      <c r="A385" s="13"/>
      <c r="B385" s="224"/>
      <c r="C385" s="225"/>
      <c r="D385" s="226" t="s">
        <v>153</v>
      </c>
      <c r="E385" s="227" t="s">
        <v>19</v>
      </c>
      <c r="F385" s="228" t="s">
        <v>301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153</v>
      </c>
      <c r="AU385" s="234" t="s">
        <v>82</v>
      </c>
      <c r="AV385" s="13" t="s">
        <v>80</v>
      </c>
      <c r="AW385" s="13" t="s">
        <v>33</v>
      </c>
      <c r="AX385" s="13" t="s">
        <v>72</v>
      </c>
      <c r="AY385" s="234" t="s">
        <v>141</v>
      </c>
    </row>
    <row r="386" s="14" customFormat="1">
      <c r="A386" s="14"/>
      <c r="B386" s="235"/>
      <c r="C386" s="236"/>
      <c r="D386" s="226" t="s">
        <v>153</v>
      </c>
      <c r="E386" s="237" t="s">
        <v>19</v>
      </c>
      <c r="F386" s="238" t="s">
        <v>208</v>
      </c>
      <c r="G386" s="236"/>
      <c r="H386" s="239">
        <v>10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153</v>
      </c>
      <c r="AU386" s="245" t="s">
        <v>82</v>
      </c>
      <c r="AV386" s="14" t="s">
        <v>82</v>
      </c>
      <c r="AW386" s="14" t="s">
        <v>33</v>
      </c>
      <c r="AX386" s="14" t="s">
        <v>80</v>
      </c>
      <c r="AY386" s="245" t="s">
        <v>141</v>
      </c>
    </row>
    <row r="387" s="2" customFormat="1" ht="33" customHeight="1">
      <c r="A387" s="40"/>
      <c r="B387" s="41"/>
      <c r="C387" s="206" t="s">
        <v>537</v>
      </c>
      <c r="D387" s="206" t="s">
        <v>144</v>
      </c>
      <c r="E387" s="207" t="s">
        <v>538</v>
      </c>
      <c r="F387" s="208" t="s">
        <v>539</v>
      </c>
      <c r="G387" s="209" t="s">
        <v>298</v>
      </c>
      <c r="H387" s="210">
        <v>1</v>
      </c>
      <c r="I387" s="211"/>
      <c r="J387" s="212">
        <f>ROUND(I387*H387,2)</f>
        <v>0</v>
      </c>
      <c r="K387" s="208" t="s">
        <v>148</v>
      </c>
      <c r="L387" s="46"/>
      <c r="M387" s="213" t="s">
        <v>19</v>
      </c>
      <c r="N387" s="214" t="s">
        <v>43</v>
      </c>
      <c r="O387" s="86"/>
      <c r="P387" s="215">
        <f>O387*H387</f>
        <v>0</v>
      </c>
      <c r="Q387" s="215">
        <v>0.00012</v>
      </c>
      <c r="R387" s="215">
        <f>Q387*H387</f>
        <v>0.00012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184</v>
      </c>
      <c r="AT387" s="217" t="s">
        <v>144</v>
      </c>
      <c r="AU387" s="217" t="s">
        <v>82</v>
      </c>
      <c r="AY387" s="19" t="s">
        <v>141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184</v>
      </c>
      <c r="BM387" s="217" t="s">
        <v>540</v>
      </c>
    </row>
    <row r="388" s="2" customFormat="1">
      <c r="A388" s="40"/>
      <c r="B388" s="41"/>
      <c r="C388" s="42"/>
      <c r="D388" s="219" t="s">
        <v>151</v>
      </c>
      <c r="E388" s="42"/>
      <c r="F388" s="220" t="s">
        <v>541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151</v>
      </c>
      <c r="AU388" s="19" t="s">
        <v>82</v>
      </c>
    </row>
    <row r="389" s="13" customFormat="1">
      <c r="A389" s="13"/>
      <c r="B389" s="224"/>
      <c r="C389" s="225"/>
      <c r="D389" s="226" t="s">
        <v>153</v>
      </c>
      <c r="E389" s="227" t="s">
        <v>19</v>
      </c>
      <c r="F389" s="228" t="s">
        <v>542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153</v>
      </c>
      <c r="AU389" s="234" t="s">
        <v>82</v>
      </c>
      <c r="AV389" s="13" t="s">
        <v>80</v>
      </c>
      <c r="AW389" s="13" t="s">
        <v>33</v>
      </c>
      <c r="AX389" s="13" t="s">
        <v>72</v>
      </c>
      <c r="AY389" s="234" t="s">
        <v>141</v>
      </c>
    </row>
    <row r="390" s="14" customFormat="1">
      <c r="A390" s="14"/>
      <c r="B390" s="235"/>
      <c r="C390" s="236"/>
      <c r="D390" s="226" t="s">
        <v>153</v>
      </c>
      <c r="E390" s="237" t="s">
        <v>19</v>
      </c>
      <c r="F390" s="238" t="s">
        <v>80</v>
      </c>
      <c r="G390" s="236"/>
      <c r="H390" s="239">
        <v>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153</v>
      </c>
      <c r="AU390" s="245" t="s">
        <v>82</v>
      </c>
      <c r="AV390" s="14" t="s">
        <v>82</v>
      </c>
      <c r="AW390" s="14" t="s">
        <v>33</v>
      </c>
      <c r="AX390" s="14" t="s">
        <v>80</v>
      </c>
      <c r="AY390" s="245" t="s">
        <v>141</v>
      </c>
    </row>
    <row r="391" s="2" customFormat="1" ht="16.5" customHeight="1">
      <c r="A391" s="40"/>
      <c r="B391" s="41"/>
      <c r="C391" s="257" t="s">
        <v>543</v>
      </c>
      <c r="D391" s="257" t="s">
        <v>188</v>
      </c>
      <c r="E391" s="258" t="s">
        <v>544</v>
      </c>
      <c r="F391" s="259" t="s">
        <v>545</v>
      </c>
      <c r="G391" s="260" t="s">
        <v>298</v>
      </c>
      <c r="H391" s="261">
        <v>1</v>
      </c>
      <c r="I391" s="262"/>
      <c r="J391" s="263">
        <f>ROUND(I391*H391,2)</f>
        <v>0</v>
      </c>
      <c r="K391" s="259" t="s">
        <v>167</v>
      </c>
      <c r="L391" s="264"/>
      <c r="M391" s="265" t="s">
        <v>19</v>
      </c>
      <c r="N391" s="266" t="s">
        <v>43</v>
      </c>
      <c r="O391" s="86"/>
      <c r="P391" s="215">
        <f>O391*H391</f>
        <v>0</v>
      </c>
      <c r="Q391" s="215">
        <v>0.050000000000000003</v>
      </c>
      <c r="R391" s="215">
        <f>Q391*H391</f>
        <v>0.050000000000000003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192</v>
      </c>
      <c r="AT391" s="217" t="s">
        <v>188</v>
      </c>
      <c r="AU391" s="217" t="s">
        <v>82</v>
      </c>
      <c r="AY391" s="19" t="s">
        <v>141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184</v>
      </c>
      <c r="BM391" s="217" t="s">
        <v>546</v>
      </c>
    </row>
    <row r="392" s="14" customFormat="1">
      <c r="A392" s="14"/>
      <c r="B392" s="235"/>
      <c r="C392" s="236"/>
      <c r="D392" s="226" t="s">
        <v>153</v>
      </c>
      <c r="E392" s="237" t="s">
        <v>19</v>
      </c>
      <c r="F392" s="238" t="s">
        <v>80</v>
      </c>
      <c r="G392" s="236"/>
      <c r="H392" s="239">
        <v>1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153</v>
      </c>
      <c r="AU392" s="245" t="s">
        <v>82</v>
      </c>
      <c r="AV392" s="14" t="s">
        <v>82</v>
      </c>
      <c r="AW392" s="14" t="s">
        <v>33</v>
      </c>
      <c r="AX392" s="14" t="s">
        <v>80</v>
      </c>
      <c r="AY392" s="245" t="s">
        <v>141</v>
      </c>
    </row>
    <row r="393" s="2" customFormat="1" ht="44.25" customHeight="1">
      <c r="A393" s="40"/>
      <c r="B393" s="41"/>
      <c r="C393" s="206" t="s">
        <v>547</v>
      </c>
      <c r="D393" s="206" t="s">
        <v>144</v>
      </c>
      <c r="E393" s="207" t="s">
        <v>548</v>
      </c>
      <c r="F393" s="208" t="s">
        <v>549</v>
      </c>
      <c r="G393" s="209" t="s">
        <v>298</v>
      </c>
      <c r="H393" s="210">
        <v>4</v>
      </c>
      <c r="I393" s="211"/>
      <c r="J393" s="212">
        <f>ROUND(I393*H393,2)</f>
        <v>0</v>
      </c>
      <c r="K393" s="208" t="s">
        <v>148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0.019480000000000001</v>
      </c>
      <c r="R393" s="215">
        <f>Q393*H393</f>
        <v>0.077920000000000003</v>
      </c>
      <c r="S393" s="215">
        <v>0.105</v>
      </c>
      <c r="T393" s="216">
        <f>S393*H393</f>
        <v>0.41999999999999998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184</v>
      </c>
      <c r="AT393" s="217" t="s">
        <v>144</v>
      </c>
      <c r="AU393" s="217" t="s">
        <v>82</v>
      </c>
      <c r="AY393" s="19" t="s">
        <v>141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184</v>
      </c>
      <c r="BM393" s="217" t="s">
        <v>550</v>
      </c>
    </row>
    <row r="394" s="2" customFormat="1">
      <c r="A394" s="40"/>
      <c r="B394" s="41"/>
      <c r="C394" s="42"/>
      <c r="D394" s="219" t="s">
        <v>151</v>
      </c>
      <c r="E394" s="42"/>
      <c r="F394" s="220" t="s">
        <v>551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151</v>
      </c>
      <c r="AU394" s="19" t="s">
        <v>82</v>
      </c>
    </row>
    <row r="395" s="13" customFormat="1">
      <c r="A395" s="13"/>
      <c r="B395" s="224"/>
      <c r="C395" s="225"/>
      <c r="D395" s="226" t="s">
        <v>153</v>
      </c>
      <c r="E395" s="227" t="s">
        <v>19</v>
      </c>
      <c r="F395" s="228" t="s">
        <v>301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153</v>
      </c>
      <c r="AU395" s="234" t="s">
        <v>82</v>
      </c>
      <c r="AV395" s="13" t="s">
        <v>80</v>
      </c>
      <c r="AW395" s="13" t="s">
        <v>33</v>
      </c>
      <c r="AX395" s="13" t="s">
        <v>72</v>
      </c>
      <c r="AY395" s="234" t="s">
        <v>141</v>
      </c>
    </row>
    <row r="396" s="14" customFormat="1">
      <c r="A396" s="14"/>
      <c r="B396" s="235"/>
      <c r="C396" s="236"/>
      <c r="D396" s="226" t="s">
        <v>153</v>
      </c>
      <c r="E396" s="237" t="s">
        <v>19</v>
      </c>
      <c r="F396" s="238" t="s">
        <v>149</v>
      </c>
      <c r="G396" s="236"/>
      <c r="H396" s="239">
        <v>4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153</v>
      </c>
      <c r="AU396" s="245" t="s">
        <v>82</v>
      </c>
      <c r="AV396" s="14" t="s">
        <v>82</v>
      </c>
      <c r="AW396" s="14" t="s">
        <v>33</v>
      </c>
      <c r="AX396" s="14" t="s">
        <v>80</v>
      </c>
      <c r="AY396" s="245" t="s">
        <v>141</v>
      </c>
    </row>
    <row r="397" s="2" customFormat="1" ht="24.15" customHeight="1">
      <c r="A397" s="40"/>
      <c r="B397" s="41"/>
      <c r="C397" s="206" t="s">
        <v>552</v>
      </c>
      <c r="D397" s="206" t="s">
        <v>144</v>
      </c>
      <c r="E397" s="207" t="s">
        <v>553</v>
      </c>
      <c r="F397" s="208" t="s">
        <v>554</v>
      </c>
      <c r="G397" s="209" t="s">
        <v>147</v>
      </c>
      <c r="H397" s="210">
        <v>118.86</v>
      </c>
      <c r="I397" s="211"/>
      <c r="J397" s="212">
        <f>ROUND(I397*H397,2)</f>
        <v>0</v>
      </c>
      <c r="K397" s="208" t="s">
        <v>148</v>
      </c>
      <c r="L397" s="46"/>
      <c r="M397" s="213" t="s">
        <v>19</v>
      </c>
      <c r="N397" s="214" t="s">
        <v>43</v>
      </c>
      <c r="O397" s="86"/>
      <c r="P397" s="215">
        <f>O397*H397</f>
        <v>0</v>
      </c>
      <c r="Q397" s="215">
        <v>0.00117</v>
      </c>
      <c r="R397" s="215">
        <f>Q397*H397</f>
        <v>0.1390662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184</v>
      </c>
      <c r="AT397" s="217" t="s">
        <v>144</v>
      </c>
      <c r="AU397" s="217" t="s">
        <v>82</v>
      </c>
      <c r="AY397" s="19" t="s">
        <v>141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184</v>
      </c>
      <c r="BM397" s="217" t="s">
        <v>555</v>
      </c>
    </row>
    <row r="398" s="2" customFormat="1">
      <c r="A398" s="40"/>
      <c r="B398" s="41"/>
      <c r="C398" s="42"/>
      <c r="D398" s="219" t="s">
        <v>151</v>
      </c>
      <c r="E398" s="42"/>
      <c r="F398" s="220" t="s">
        <v>556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151</v>
      </c>
      <c r="AU398" s="19" t="s">
        <v>82</v>
      </c>
    </row>
    <row r="399" s="13" customFormat="1">
      <c r="A399" s="13"/>
      <c r="B399" s="224"/>
      <c r="C399" s="225"/>
      <c r="D399" s="226" t="s">
        <v>153</v>
      </c>
      <c r="E399" s="227" t="s">
        <v>19</v>
      </c>
      <c r="F399" s="228" t="s">
        <v>301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153</v>
      </c>
      <c r="AU399" s="234" t="s">
        <v>82</v>
      </c>
      <c r="AV399" s="13" t="s">
        <v>80</v>
      </c>
      <c r="AW399" s="13" t="s">
        <v>33</v>
      </c>
      <c r="AX399" s="13" t="s">
        <v>72</v>
      </c>
      <c r="AY399" s="234" t="s">
        <v>141</v>
      </c>
    </row>
    <row r="400" s="13" customFormat="1">
      <c r="A400" s="13"/>
      <c r="B400" s="224"/>
      <c r="C400" s="225"/>
      <c r="D400" s="226" t="s">
        <v>153</v>
      </c>
      <c r="E400" s="227" t="s">
        <v>19</v>
      </c>
      <c r="F400" s="228" t="s">
        <v>557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153</v>
      </c>
      <c r="AU400" s="234" t="s">
        <v>82</v>
      </c>
      <c r="AV400" s="13" t="s">
        <v>80</v>
      </c>
      <c r="AW400" s="13" t="s">
        <v>33</v>
      </c>
      <c r="AX400" s="13" t="s">
        <v>72</v>
      </c>
      <c r="AY400" s="234" t="s">
        <v>141</v>
      </c>
    </row>
    <row r="401" s="14" customFormat="1">
      <c r="A401" s="14"/>
      <c r="B401" s="235"/>
      <c r="C401" s="236"/>
      <c r="D401" s="226" t="s">
        <v>153</v>
      </c>
      <c r="E401" s="237" t="s">
        <v>19</v>
      </c>
      <c r="F401" s="238" t="s">
        <v>558</v>
      </c>
      <c r="G401" s="236"/>
      <c r="H401" s="239">
        <v>118.86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153</v>
      </c>
      <c r="AU401" s="245" t="s">
        <v>82</v>
      </c>
      <c r="AV401" s="14" t="s">
        <v>82</v>
      </c>
      <c r="AW401" s="14" t="s">
        <v>33</v>
      </c>
      <c r="AX401" s="14" t="s">
        <v>80</v>
      </c>
      <c r="AY401" s="245" t="s">
        <v>141</v>
      </c>
    </row>
    <row r="402" s="2" customFormat="1" ht="24.15" customHeight="1">
      <c r="A402" s="40"/>
      <c r="B402" s="41"/>
      <c r="C402" s="257" t="s">
        <v>559</v>
      </c>
      <c r="D402" s="257" t="s">
        <v>188</v>
      </c>
      <c r="E402" s="258" t="s">
        <v>560</v>
      </c>
      <c r="F402" s="259" t="s">
        <v>561</v>
      </c>
      <c r="G402" s="260" t="s">
        <v>147</v>
      </c>
      <c r="H402" s="261">
        <v>130.74600000000001</v>
      </c>
      <c r="I402" s="262"/>
      <c r="J402" s="263">
        <f>ROUND(I402*H402,2)</f>
        <v>0</v>
      </c>
      <c r="K402" s="259" t="s">
        <v>148</v>
      </c>
      <c r="L402" s="264"/>
      <c r="M402" s="265" t="s">
        <v>19</v>
      </c>
      <c r="N402" s="266" t="s">
        <v>43</v>
      </c>
      <c r="O402" s="86"/>
      <c r="P402" s="215">
        <f>O402*H402</f>
        <v>0</v>
      </c>
      <c r="Q402" s="215">
        <v>0.0038999999999999998</v>
      </c>
      <c r="R402" s="215">
        <f>Q402*H402</f>
        <v>0.50990940000000007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192</v>
      </c>
      <c r="AT402" s="217" t="s">
        <v>188</v>
      </c>
      <c r="AU402" s="217" t="s">
        <v>82</v>
      </c>
      <c r="AY402" s="19" t="s">
        <v>141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80</v>
      </c>
      <c r="BK402" s="218">
        <f>ROUND(I402*H402,2)</f>
        <v>0</v>
      </c>
      <c r="BL402" s="19" t="s">
        <v>184</v>
      </c>
      <c r="BM402" s="217" t="s">
        <v>562</v>
      </c>
    </row>
    <row r="403" s="14" customFormat="1">
      <c r="A403" s="14"/>
      <c r="B403" s="235"/>
      <c r="C403" s="236"/>
      <c r="D403" s="226" t="s">
        <v>153</v>
      </c>
      <c r="E403" s="236"/>
      <c r="F403" s="238" t="s">
        <v>563</v>
      </c>
      <c r="G403" s="236"/>
      <c r="H403" s="239">
        <v>130.74600000000001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153</v>
      </c>
      <c r="AU403" s="245" t="s">
        <v>82</v>
      </c>
      <c r="AV403" s="14" t="s">
        <v>82</v>
      </c>
      <c r="AW403" s="14" t="s">
        <v>4</v>
      </c>
      <c r="AX403" s="14" t="s">
        <v>80</v>
      </c>
      <c r="AY403" s="245" t="s">
        <v>141</v>
      </c>
    </row>
    <row r="404" s="2" customFormat="1" ht="21.75" customHeight="1">
      <c r="A404" s="40"/>
      <c r="B404" s="41"/>
      <c r="C404" s="206" t="s">
        <v>564</v>
      </c>
      <c r="D404" s="206" t="s">
        <v>144</v>
      </c>
      <c r="E404" s="207" t="s">
        <v>565</v>
      </c>
      <c r="F404" s="208" t="s">
        <v>566</v>
      </c>
      <c r="G404" s="209" t="s">
        <v>147</v>
      </c>
      <c r="H404" s="210">
        <v>118.86</v>
      </c>
      <c r="I404" s="211"/>
      <c r="J404" s="212">
        <f>ROUND(I404*H404,2)</f>
        <v>0</v>
      </c>
      <c r="K404" s="208" t="s">
        <v>148</v>
      </c>
      <c r="L404" s="46"/>
      <c r="M404" s="213" t="s">
        <v>19</v>
      </c>
      <c r="N404" s="214" t="s">
        <v>43</v>
      </c>
      <c r="O404" s="86"/>
      <c r="P404" s="215">
        <f>O404*H404</f>
        <v>0</v>
      </c>
      <c r="Q404" s="215">
        <v>4.0000000000000003E-05</v>
      </c>
      <c r="R404" s="215">
        <f>Q404*H404</f>
        <v>0.0047544000000000006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184</v>
      </c>
      <c r="AT404" s="217" t="s">
        <v>144</v>
      </c>
      <c r="AU404" s="217" t="s">
        <v>82</v>
      </c>
      <c r="AY404" s="19" t="s">
        <v>141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80</v>
      </c>
      <c r="BK404" s="218">
        <f>ROUND(I404*H404,2)</f>
        <v>0</v>
      </c>
      <c r="BL404" s="19" t="s">
        <v>184</v>
      </c>
      <c r="BM404" s="217" t="s">
        <v>567</v>
      </c>
    </row>
    <row r="405" s="2" customFormat="1">
      <c r="A405" s="40"/>
      <c r="B405" s="41"/>
      <c r="C405" s="42"/>
      <c r="D405" s="219" t="s">
        <v>151</v>
      </c>
      <c r="E405" s="42"/>
      <c r="F405" s="220" t="s">
        <v>568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151</v>
      </c>
      <c r="AU405" s="19" t="s">
        <v>82</v>
      </c>
    </row>
    <row r="406" s="13" customFormat="1">
      <c r="A406" s="13"/>
      <c r="B406" s="224"/>
      <c r="C406" s="225"/>
      <c r="D406" s="226" t="s">
        <v>153</v>
      </c>
      <c r="E406" s="227" t="s">
        <v>19</v>
      </c>
      <c r="F406" s="228" t="s">
        <v>301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153</v>
      </c>
      <c r="AU406" s="234" t="s">
        <v>82</v>
      </c>
      <c r="AV406" s="13" t="s">
        <v>80</v>
      </c>
      <c r="AW406" s="13" t="s">
        <v>33</v>
      </c>
      <c r="AX406" s="13" t="s">
        <v>72</v>
      </c>
      <c r="AY406" s="234" t="s">
        <v>141</v>
      </c>
    </row>
    <row r="407" s="13" customFormat="1">
      <c r="A407" s="13"/>
      <c r="B407" s="224"/>
      <c r="C407" s="225"/>
      <c r="D407" s="226" t="s">
        <v>153</v>
      </c>
      <c r="E407" s="227" t="s">
        <v>19</v>
      </c>
      <c r="F407" s="228" t="s">
        <v>557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153</v>
      </c>
      <c r="AU407" s="234" t="s">
        <v>82</v>
      </c>
      <c r="AV407" s="13" t="s">
        <v>80</v>
      </c>
      <c r="AW407" s="13" t="s">
        <v>33</v>
      </c>
      <c r="AX407" s="13" t="s">
        <v>72</v>
      </c>
      <c r="AY407" s="234" t="s">
        <v>141</v>
      </c>
    </row>
    <row r="408" s="14" customFormat="1">
      <c r="A408" s="14"/>
      <c r="B408" s="235"/>
      <c r="C408" s="236"/>
      <c r="D408" s="226" t="s">
        <v>153</v>
      </c>
      <c r="E408" s="237" t="s">
        <v>19</v>
      </c>
      <c r="F408" s="238" t="s">
        <v>558</v>
      </c>
      <c r="G408" s="236"/>
      <c r="H408" s="239">
        <v>118.86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153</v>
      </c>
      <c r="AU408" s="245" t="s">
        <v>82</v>
      </c>
      <c r="AV408" s="14" t="s">
        <v>82</v>
      </c>
      <c r="AW408" s="14" t="s">
        <v>33</v>
      </c>
      <c r="AX408" s="14" t="s">
        <v>80</v>
      </c>
      <c r="AY408" s="245" t="s">
        <v>141</v>
      </c>
    </row>
    <row r="409" s="2" customFormat="1" ht="24.15" customHeight="1">
      <c r="A409" s="40"/>
      <c r="B409" s="41"/>
      <c r="C409" s="206" t="s">
        <v>569</v>
      </c>
      <c r="D409" s="206" t="s">
        <v>144</v>
      </c>
      <c r="E409" s="207" t="s">
        <v>570</v>
      </c>
      <c r="F409" s="208" t="s">
        <v>571</v>
      </c>
      <c r="G409" s="209" t="s">
        <v>255</v>
      </c>
      <c r="H409" s="210">
        <v>18.757999999999999</v>
      </c>
      <c r="I409" s="211"/>
      <c r="J409" s="212">
        <f>ROUND(I409*H409,2)</f>
        <v>0</v>
      </c>
      <c r="K409" s="208" t="s">
        <v>148</v>
      </c>
      <c r="L409" s="46"/>
      <c r="M409" s="213" t="s">
        <v>19</v>
      </c>
      <c r="N409" s="214" t="s">
        <v>43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184</v>
      </c>
      <c r="AT409" s="217" t="s">
        <v>144</v>
      </c>
      <c r="AU409" s="217" t="s">
        <v>82</v>
      </c>
      <c r="AY409" s="19" t="s">
        <v>141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184</v>
      </c>
      <c r="BM409" s="217" t="s">
        <v>572</v>
      </c>
    </row>
    <row r="410" s="2" customFormat="1">
      <c r="A410" s="40"/>
      <c r="B410" s="41"/>
      <c r="C410" s="42"/>
      <c r="D410" s="219" t="s">
        <v>151</v>
      </c>
      <c r="E410" s="42"/>
      <c r="F410" s="220" t="s">
        <v>573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151</v>
      </c>
      <c r="AU410" s="19" t="s">
        <v>82</v>
      </c>
    </row>
    <row r="411" s="2" customFormat="1" ht="33" customHeight="1">
      <c r="A411" s="40"/>
      <c r="B411" s="41"/>
      <c r="C411" s="206" t="s">
        <v>574</v>
      </c>
      <c r="D411" s="206" t="s">
        <v>144</v>
      </c>
      <c r="E411" s="207" t="s">
        <v>575</v>
      </c>
      <c r="F411" s="208" t="s">
        <v>576</v>
      </c>
      <c r="G411" s="209" t="s">
        <v>255</v>
      </c>
      <c r="H411" s="210">
        <v>18.757999999999999</v>
      </c>
      <c r="I411" s="211"/>
      <c r="J411" s="212">
        <f>ROUND(I411*H411,2)</f>
        <v>0</v>
      </c>
      <c r="K411" s="208" t="s">
        <v>148</v>
      </c>
      <c r="L411" s="46"/>
      <c r="M411" s="213" t="s">
        <v>19</v>
      </c>
      <c r="N411" s="214" t="s">
        <v>43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184</v>
      </c>
      <c r="AT411" s="217" t="s">
        <v>144</v>
      </c>
      <c r="AU411" s="217" t="s">
        <v>82</v>
      </c>
      <c r="AY411" s="19" t="s">
        <v>141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80</v>
      </c>
      <c r="BK411" s="218">
        <f>ROUND(I411*H411,2)</f>
        <v>0</v>
      </c>
      <c r="BL411" s="19" t="s">
        <v>184</v>
      </c>
      <c r="BM411" s="217" t="s">
        <v>577</v>
      </c>
    </row>
    <row r="412" s="2" customFormat="1">
      <c r="A412" s="40"/>
      <c r="B412" s="41"/>
      <c r="C412" s="42"/>
      <c r="D412" s="219" t="s">
        <v>151</v>
      </c>
      <c r="E412" s="42"/>
      <c r="F412" s="220" t="s">
        <v>578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151</v>
      </c>
      <c r="AU412" s="19" t="s">
        <v>82</v>
      </c>
    </row>
    <row r="413" s="2" customFormat="1" ht="37.8" customHeight="1">
      <c r="A413" s="40"/>
      <c r="B413" s="41"/>
      <c r="C413" s="206" t="s">
        <v>579</v>
      </c>
      <c r="D413" s="206" t="s">
        <v>144</v>
      </c>
      <c r="E413" s="207" t="s">
        <v>580</v>
      </c>
      <c r="F413" s="208" t="s">
        <v>581</v>
      </c>
      <c r="G413" s="209" t="s">
        <v>255</v>
      </c>
      <c r="H413" s="210">
        <v>375.16000000000002</v>
      </c>
      <c r="I413" s="211"/>
      <c r="J413" s="212">
        <f>ROUND(I413*H413,2)</f>
        <v>0</v>
      </c>
      <c r="K413" s="208" t="s">
        <v>148</v>
      </c>
      <c r="L413" s="46"/>
      <c r="M413" s="213" t="s">
        <v>19</v>
      </c>
      <c r="N413" s="214" t="s">
        <v>43</v>
      </c>
      <c r="O413" s="86"/>
      <c r="P413" s="215">
        <f>O413*H413</f>
        <v>0</v>
      </c>
      <c r="Q413" s="215">
        <v>0</v>
      </c>
      <c r="R413" s="215">
        <f>Q413*H413</f>
        <v>0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184</v>
      </c>
      <c r="AT413" s="217" t="s">
        <v>144</v>
      </c>
      <c r="AU413" s="217" t="s">
        <v>82</v>
      </c>
      <c r="AY413" s="19" t="s">
        <v>141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80</v>
      </c>
      <c r="BK413" s="218">
        <f>ROUND(I413*H413,2)</f>
        <v>0</v>
      </c>
      <c r="BL413" s="19" t="s">
        <v>184</v>
      </c>
      <c r="BM413" s="217" t="s">
        <v>582</v>
      </c>
    </row>
    <row r="414" s="2" customFormat="1">
      <c r="A414" s="40"/>
      <c r="B414" s="41"/>
      <c r="C414" s="42"/>
      <c r="D414" s="219" t="s">
        <v>151</v>
      </c>
      <c r="E414" s="42"/>
      <c r="F414" s="220" t="s">
        <v>583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151</v>
      </c>
      <c r="AU414" s="19" t="s">
        <v>82</v>
      </c>
    </row>
    <row r="415" s="14" customFormat="1">
      <c r="A415" s="14"/>
      <c r="B415" s="235"/>
      <c r="C415" s="236"/>
      <c r="D415" s="226" t="s">
        <v>153</v>
      </c>
      <c r="E415" s="236"/>
      <c r="F415" s="238" t="s">
        <v>584</v>
      </c>
      <c r="G415" s="236"/>
      <c r="H415" s="239">
        <v>375.16000000000002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153</v>
      </c>
      <c r="AU415" s="245" t="s">
        <v>82</v>
      </c>
      <c r="AV415" s="14" t="s">
        <v>82</v>
      </c>
      <c r="AW415" s="14" t="s">
        <v>4</v>
      </c>
      <c r="AX415" s="14" t="s">
        <v>80</v>
      </c>
      <c r="AY415" s="245" t="s">
        <v>141</v>
      </c>
    </row>
    <row r="416" s="12" customFormat="1" ht="22.8" customHeight="1">
      <c r="A416" s="12"/>
      <c r="B416" s="190"/>
      <c r="C416" s="191"/>
      <c r="D416" s="192" t="s">
        <v>71</v>
      </c>
      <c r="E416" s="204" t="s">
        <v>585</v>
      </c>
      <c r="F416" s="204" t="s">
        <v>586</v>
      </c>
      <c r="G416" s="191"/>
      <c r="H416" s="191"/>
      <c r="I416" s="194"/>
      <c r="J416" s="205">
        <f>BK416</f>
        <v>0</v>
      </c>
      <c r="K416" s="191"/>
      <c r="L416" s="196"/>
      <c r="M416" s="197"/>
      <c r="N416" s="198"/>
      <c r="O416" s="198"/>
      <c r="P416" s="199">
        <f>SUM(P417:P479)</f>
        <v>0</v>
      </c>
      <c r="Q416" s="198"/>
      <c r="R416" s="199">
        <f>SUM(R417:R479)</f>
        <v>0.80000000000000016</v>
      </c>
      <c r="S416" s="198"/>
      <c r="T416" s="200">
        <f>SUM(T417:T479)</f>
        <v>2.1950235200000003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1" t="s">
        <v>82</v>
      </c>
      <c r="AT416" s="202" t="s">
        <v>71</v>
      </c>
      <c r="AU416" s="202" t="s">
        <v>80</v>
      </c>
      <c r="AY416" s="201" t="s">
        <v>141</v>
      </c>
      <c r="BK416" s="203">
        <f>SUM(BK417:BK479)</f>
        <v>0</v>
      </c>
    </row>
    <row r="417" s="2" customFormat="1" ht="16.5" customHeight="1">
      <c r="A417" s="40"/>
      <c r="B417" s="41"/>
      <c r="C417" s="206" t="s">
        <v>587</v>
      </c>
      <c r="D417" s="206" t="s">
        <v>144</v>
      </c>
      <c r="E417" s="207" t="s">
        <v>588</v>
      </c>
      <c r="F417" s="208" t="s">
        <v>589</v>
      </c>
      <c r="G417" s="209" t="s">
        <v>147</v>
      </c>
      <c r="H417" s="210">
        <v>55.624000000000002</v>
      </c>
      <c r="I417" s="211"/>
      <c r="J417" s="212">
        <f>ROUND(I417*H417,2)</f>
        <v>0</v>
      </c>
      <c r="K417" s="208" t="s">
        <v>148</v>
      </c>
      <c r="L417" s="46"/>
      <c r="M417" s="213" t="s">
        <v>19</v>
      </c>
      <c r="N417" s="214" t="s">
        <v>43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0.01098</v>
      </c>
      <c r="T417" s="216">
        <f>S417*H417</f>
        <v>0.61075151999999999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184</v>
      </c>
      <c r="AT417" s="217" t="s">
        <v>144</v>
      </c>
      <c r="AU417" s="217" t="s">
        <v>82</v>
      </c>
      <c r="AY417" s="19" t="s">
        <v>141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80</v>
      </c>
      <c r="BK417" s="218">
        <f>ROUND(I417*H417,2)</f>
        <v>0</v>
      </c>
      <c r="BL417" s="19" t="s">
        <v>184</v>
      </c>
      <c r="BM417" s="217" t="s">
        <v>590</v>
      </c>
    </row>
    <row r="418" s="2" customFormat="1">
      <c r="A418" s="40"/>
      <c r="B418" s="41"/>
      <c r="C418" s="42"/>
      <c r="D418" s="219" t="s">
        <v>151</v>
      </c>
      <c r="E418" s="42"/>
      <c r="F418" s="220" t="s">
        <v>591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151</v>
      </c>
      <c r="AU418" s="19" t="s">
        <v>82</v>
      </c>
    </row>
    <row r="419" s="13" customFormat="1">
      <c r="A419" s="13"/>
      <c r="B419" s="224"/>
      <c r="C419" s="225"/>
      <c r="D419" s="226" t="s">
        <v>153</v>
      </c>
      <c r="E419" s="227" t="s">
        <v>19</v>
      </c>
      <c r="F419" s="228" t="s">
        <v>213</v>
      </c>
      <c r="G419" s="225"/>
      <c r="H419" s="227" t="s">
        <v>19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153</v>
      </c>
      <c r="AU419" s="234" t="s">
        <v>82</v>
      </c>
      <c r="AV419" s="13" t="s">
        <v>80</v>
      </c>
      <c r="AW419" s="13" t="s">
        <v>33</v>
      </c>
      <c r="AX419" s="13" t="s">
        <v>72</v>
      </c>
      <c r="AY419" s="234" t="s">
        <v>141</v>
      </c>
    </row>
    <row r="420" s="14" customFormat="1">
      <c r="A420" s="14"/>
      <c r="B420" s="235"/>
      <c r="C420" s="236"/>
      <c r="D420" s="226" t="s">
        <v>153</v>
      </c>
      <c r="E420" s="237" t="s">
        <v>19</v>
      </c>
      <c r="F420" s="238" t="s">
        <v>592</v>
      </c>
      <c r="G420" s="236"/>
      <c r="H420" s="239">
        <v>13.343999999999999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153</v>
      </c>
      <c r="AU420" s="245" t="s">
        <v>82</v>
      </c>
      <c r="AV420" s="14" t="s">
        <v>82</v>
      </c>
      <c r="AW420" s="14" t="s">
        <v>33</v>
      </c>
      <c r="AX420" s="14" t="s">
        <v>72</v>
      </c>
      <c r="AY420" s="245" t="s">
        <v>141</v>
      </c>
    </row>
    <row r="421" s="14" customFormat="1">
      <c r="A421" s="14"/>
      <c r="B421" s="235"/>
      <c r="C421" s="236"/>
      <c r="D421" s="226" t="s">
        <v>153</v>
      </c>
      <c r="E421" s="237" t="s">
        <v>19</v>
      </c>
      <c r="F421" s="238" t="s">
        <v>593</v>
      </c>
      <c r="G421" s="236"/>
      <c r="H421" s="239">
        <v>42.280000000000001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153</v>
      </c>
      <c r="AU421" s="245" t="s">
        <v>82</v>
      </c>
      <c r="AV421" s="14" t="s">
        <v>82</v>
      </c>
      <c r="AW421" s="14" t="s">
        <v>33</v>
      </c>
      <c r="AX421" s="14" t="s">
        <v>72</v>
      </c>
      <c r="AY421" s="245" t="s">
        <v>141</v>
      </c>
    </row>
    <row r="422" s="15" customFormat="1">
      <c r="A422" s="15"/>
      <c r="B422" s="246"/>
      <c r="C422" s="247"/>
      <c r="D422" s="226" t="s">
        <v>153</v>
      </c>
      <c r="E422" s="248" t="s">
        <v>19</v>
      </c>
      <c r="F422" s="249" t="s">
        <v>181</v>
      </c>
      <c r="G422" s="247"/>
      <c r="H422" s="250">
        <v>55.624000000000002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153</v>
      </c>
      <c r="AU422" s="256" t="s">
        <v>82</v>
      </c>
      <c r="AV422" s="15" t="s">
        <v>149</v>
      </c>
      <c r="AW422" s="15" t="s">
        <v>33</v>
      </c>
      <c r="AX422" s="15" t="s">
        <v>80</v>
      </c>
      <c r="AY422" s="256" t="s">
        <v>141</v>
      </c>
    </row>
    <row r="423" s="2" customFormat="1" ht="16.5" customHeight="1">
      <c r="A423" s="40"/>
      <c r="B423" s="41"/>
      <c r="C423" s="206" t="s">
        <v>594</v>
      </c>
      <c r="D423" s="206" t="s">
        <v>144</v>
      </c>
      <c r="E423" s="207" t="s">
        <v>595</v>
      </c>
      <c r="F423" s="208" t="s">
        <v>596</v>
      </c>
      <c r="G423" s="209" t="s">
        <v>147</v>
      </c>
      <c r="H423" s="210">
        <v>55.624000000000002</v>
      </c>
      <c r="I423" s="211"/>
      <c r="J423" s="212">
        <f>ROUND(I423*H423,2)</f>
        <v>0</v>
      </c>
      <c r="K423" s="208" t="s">
        <v>148</v>
      </c>
      <c r="L423" s="46"/>
      <c r="M423" s="213" t="s">
        <v>19</v>
      </c>
      <c r="N423" s="214" t="s">
        <v>43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0.0080000000000000002</v>
      </c>
      <c r="T423" s="216">
        <f>S423*H423</f>
        <v>0.44499200000000005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184</v>
      </c>
      <c r="AT423" s="217" t="s">
        <v>144</v>
      </c>
      <c r="AU423" s="217" t="s">
        <v>82</v>
      </c>
      <c r="AY423" s="19" t="s">
        <v>141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80</v>
      </c>
      <c r="BK423" s="218">
        <f>ROUND(I423*H423,2)</f>
        <v>0</v>
      </c>
      <c r="BL423" s="19" t="s">
        <v>184</v>
      </c>
      <c r="BM423" s="217" t="s">
        <v>597</v>
      </c>
    </row>
    <row r="424" s="2" customFormat="1">
      <c r="A424" s="40"/>
      <c r="B424" s="41"/>
      <c r="C424" s="42"/>
      <c r="D424" s="219" t="s">
        <v>151</v>
      </c>
      <c r="E424" s="42"/>
      <c r="F424" s="220" t="s">
        <v>598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151</v>
      </c>
      <c r="AU424" s="19" t="s">
        <v>82</v>
      </c>
    </row>
    <row r="425" s="13" customFormat="1">
      <c r="A425" s="13"/>
      <c r="B425" s="224"/>
      <c r="C425" s="225"/>
      <c r="D425" s="226" t="s">
        <v>153</v>
      </c>
      <c r="E425" s="227" t="s">
        <v>19</v>
      </c>
      <c r="F425" s="228" t="s">
        <v>213</v>
      </c>
      <c r="G425" s="225"/>
      <c r="H425" s="227" t="s">
        <v>19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153</v>
      </c>
      <c r="AU425" s="234" t="s">
        <v>82</v>
      </c>
      <c r="AV425" s="13" t="s">
        <v>80</v>
      </c>
      <c r="AW425" s="13" t="s">
        <v>33</v>
      </c>
      <c r="AX425" s="13" t="s">
        <v>72</v>
      </c>
      <c r="AY425" s="234" t="s">
        <v>141</v>
      </c>
    </row>
    <row r="426" s="14" customFormat="1">
      <c r="A426" s="14"/>
      <c r="B426" s="235"/>
      <c r="C426" s="236"/>
      <c r="D426" s="226" t="s">
        <v>153</v>
      </c>
      <c r="E426" s="237" t="s">
        <v>19</v>
      </c>
      <c r="F426" s="238" t="s">
        <v>592</v>
      </c>
      <c r="G426" s="236"/>
      <c r="H426" s="239">
        <v>13.343999999999999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153</v>
      </c>
      <c r="AU426" s="245" t="s">
        <v>82</v>
      </c>
      <c r="AV426" s="14" t="s">
        <v>82</v>
      </c>
      <c r="AW426" s="14" t="s">
        <v>33</v>
      </c>
      <c r="AX426" s="14" t="s">
        <v>72</v>
      </c>
      <c r="AY426" s="245" t="s">
        <v>141</v>
      </c>
    </row>
    <row r="427" s="14" customFormat="1">
      <c r="A427" s="14"/>
      <c r="B427" s="235"/>
      <c r="C427" s="236"/>
      <c r="D427" s="226" t="s">
        <v>153</v>
      </c>
      <c r="E427" s="237" t="s">
        <v>19</v>
      </c>
      <c r="F427" s="238" t="s">
        <v>593</v>
      </c>
      <c r="G427" s="236"/>
      <c r="H427" s="239">
        <v>42.280000000000001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153</v>
      </c>
      <c r="AU427" s="245" t="s">
        <v>82</v>
      </c>
      <c r="AV427" s="14" t="s">
        <v>82</v>
      </c>
      <c r="AW427" s="14" t="s">
        <v>33</v>
      </c>
      <c r="AX427" s="14" t="s">
        <v>72</v>
      </c>
      <c r="AY427" s="245" t="s">
        <v>141</v>
      </c>
    </row>
    <row r="428" s="15" customFormat="1">
      <c r="A428" s="15"/>
      <c r="B428" s="246"/>
      <c r="C428" s="247"/>
      <c r="D428" s="226" t="s">
        <v>153</v>
      </c>
      <c r="E428" s="248" t="s">
        <v>19</v>
      </c>
      <c r="F428" s="249" t="s">
        <v>181</v>
      </c>
      <c r="G428" s="247"/>
      <c r="H428" s="250">
        <v>55.624000000000002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6" t="s">
        <v>153</v>
      </c>
      <c r="AU428" s="256" t="s">
        <v>82</v>
      </c>
      <c r="AV428" s="15" t="s">
        <v>149</v>
      </c>
      <c r="AW428" s="15" t="s">
        <v>33</v>
      </c>
      <c r="AX428" s="15" t="s">
        <v>80</v>
      </c>
      <c r="AY428" s="256" t="s">
        <v>141</v>
      </c>
    </row>
    <row r="429" s="2" customFormat="1" ht="16.5" customHeight="1">
      <c r="A429" s="40"/>
      <c r="B429" s="41"/>
      <c r="C429" s="206" t="s">
        <v>599</v>
      </c>
      <c r="D429" s="206" t="s">
        <v>144</v>
      </c>
      <c r="E429" s="207" t="s">
        <v>600</v>
      </c>
      <c r="F429" s="208" t="s">
        <v>601</v>
      </c>
      <c r="G429" s="209" t="s">
        <v>298</v>
      </c>
      <c r="H429" s="210">
        <v>6</v>
      </c>
      <c r="I429" s="211"/>
      <c r="J429" s="212">
        <f>ROUND(I429*H429,2)</f>
        <v>0</v>
      </c>
      <c r="K429" s="208" t="s">
        <v>148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0.024</v>
      </c>
      <c r="T429" s="216">
        <f>S429*H429</f>
        <v>0.14400000000000002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184</v>
      </c>
      <c r="AT429" s="217" t="s">
        <v>144</v>
      </c>
      <c r="AU429" s="217" t="s">
        <v>82</v>
      </c>
      <c r="AY429" s="19" t="s">
        <v>141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184</v>
      </c>
      <c r="BM429" s="217" t="s">
        <v>602</v>
      </c>
    </row>
    <row r="430" s="2" customFormat="1">
      <c r="A430" s="40"/>
      <c r="B430" s="41"/>
      <c r="C430" s="42"/>
      <c r="D430" s="219" t="s">
        <v>151</v>
      </c>
      <c r="E430" s="42"/>
      <c r="F430" s="220" t="s">
        <v>603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151</v>
      </c>
      <c r="AU430" s="19" t="s">
        <v>82</v>
      </c>
    </row>
    <row r="431" s="13" customFormat="1">
      <c r="A431" s="13"/>
      <c r="B431" s="224"/>
      <c r="C431" s="225"/>
      <c r="D431" s="226" t="s">
        <v>153</v>
      </c>
      <c r="E431" s="227" t="s">
        <v>19</v>
      </c>
      <c r="F431" s="228" t="s">
        <v>213</v>
      </c>
      <c r="G431" s="225"/>
      <c r="H431" s="227" t="s">
        <v>19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153</v>
      </c>
      <c r="AU431" s="234" t="s">
        <v>82</v>
      </c>
      <c r="AV431" s="13" t="s">
        <v>80</v>
      </c>
      <c r="AW431" s="13" t="s">
        <v>33</v>
      </c>
      <c r="AX431" s="13" t="s">
        <v>72</v>
      </c>
      <c r="AY431" s="234" t="s">
        <v>141</v>
      </c>
    </row>
    <row r="432" s="14" customFormat="1">
      <c r="A432" s="14"/>
      <c r="B432" s="235"/>
      <c r="C432" s="236"/>
      <c r="D432" s="226" t="s">
        <v>153</v>
      </c>
      <c r="E432" s="237" t="s">
        <v>19</v>
      </c>
      <c r="F432" s="238" t="s">
        <v>142</v>
      </c>
      <c r="G432" s="236"/>
      <c r="H432" s="239">
        <v>6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153</v>
      </c>
      <c r="AU432" s="245" t="s">
        <v>82</v>
      </c>
      <c r="AV432" s="14" t="s">
        <v>82</v>
      </c>
      <c r="AW432" s="14" t="s">
        <v>33</v>
      </c>
      <c r="AX432" s="14" t="s">
        <v>80</v>
      </c>
      <c r="AY432" s="245" t="s">
        <v>141</v>
      </c>
    </row>
    <row r="433" s="2" customFormat="1" ht="24.15" customHeight="1">
      <c r="A433" s="40"/>
      <c r="B433" s="41"/>
      <c r="C433" s="206" t="s">
        <v>604</v>
      </c>
      <c r="D433" s="206" t="s">
        <v>144</v>
      </c>
      <c r="E433" s="207" t="s">
        <v>605</v>
      </c>
      <c r="F433" s="208" t="s">
        <v>606</v>
      </c>
      <c r="G433" s="209" t="s">
        <v>298</v>
      </c>
      <c r="H433" s="210">
        <v>5.7199999999999998</v>
      </c>
      <c r="I433" s="211"/>
      <c r="J433" s="212">
        <f>ROUND(I433*H433,2)</f>
        <v>0</v>
      </c>
      <c r="K433" s="208" t="s">
        <v>148</v>
      </c>
      <c r="L433" s="46"/>
      <c r="M433" s="213" t="s">
        <v>19</v>
      </c>
      <c r="N433" s="214" t="s">
        <v>43</v>
      </c>
      <c r="O433" s="86"/>
      <c r="P433" s="215">
        <f>O433*H433</f>
        <v>0</v>
      </c>
      <c r="Q433" s="215">
        <v>0</v>
      </c>
      <c r="R433" s="215">
        <f>Q433*H433</f>
        <v>0</v>
      </c>
      <c r="S433" s="215">
        <v>0.17399999999999999</v>
      </c>
      <c r="T433" s="216">
        <f>S433*H433</f>
        <v>0.99527999999999994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149</v>
      </c>
      <c r="AT433" s="217" t="s">
        <v>144</v>
      </c>
      <c r="AU433" s="217" t="s">
        <v>82</v>
      </c>
      <c r="AY433" s="19" t="s">
        <v>141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80</v>
      </c>
      <c r="BK433" s="218">
        <f>ROUND(I433*H433,2)</f>
        <v>0</v>
      </c>
      <c r="BL433" s="19" t="s">
        <v>149</v>
      </c>
      <c r="BM433" s="217" t="s">
        <v>607</v>
      </c>
    </row>
    <row r="434" s="2" customFormat="1">
      <c r="A434" s="40"/>
      <c r="B434" s="41"/>
      <c r="C434" s="42"/>
      <c r="D434" s="219" t="s">
        <v>151</v>
      </c>
      <c r="E434" s="42"/>
      <c r="F434" s="220" t="s">
        <v>608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151</v>
      </c>
      <c r="AU434" s="19" t="s">
        <v>82</v>
      </c>
    </row>
    <row r="435" s="13" customFormat="1">
      <c r="A435" s="13"/>
      <c r="B435" s="224"/>
      <c r="C435" s="225"/>
      <c r="D435" s="226" t="s">
        <v>153</v>
      </c>
      <c r="E435" s="227" t="s">
        <v>19</v>
      </c>
      <c r="F435" s="228" t="s">
        <v>213</v>
      </c>
      <c r="G435" s="225"/>
      <c r="H435" s="227" t="s">
        <v>19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153</v>
      </c>
      <c r="AU435" s="234" t="s">
        <v>82</v>
      </c>
      <c r="AV435" s="13" t="s">
        <v>80</v>
      </c>
      <c r="AW435" s="13" t="s">
        <v>33</v>
      </c>
      <c r="AX435" s="13" t="s">
        <v>72</v>
      </c>
      <c r="AY435" s="234" t="s">
        <v>141</v>
      </c>
    </row>
    <row r="436" s="14" customFormat="1">
      <c r="A436" s="14"/>
      <c r="B436" s="235"/>
      <c r="C436" s="236"/>
      <c r="D436" s="226" t="s">
        <v>153</v>
      </c>
      <c r="E436" s="237" t="s">
        <v>19</v>
      </c>
      <c r="F436" s="238" t="s">
        <v>609</v>
      </c>
      <c r="G436" s="236"/>
      <c r="H436" s="239">
        <v>5.7199999999999998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153</v>
      </c>
      <c r="AU436" s="245" t="s">
        <v>82</v>
      </c>
      <c r="AV436" s="14" t="s">
        <v>82</v>
      </c>
      <c r="AW436" s="14" t="s">
        <v>33</v>
      </c>
      <c r="AX436" s="14" t="s">
        <v>80</v>
      </c>
      <c r="AY436" s="245" t="s">
        <v>141</v>
      </c>
    </row>
    <row r="437" s="2" customFormat="1" ht="16.5" customHeight="1">
      <c r="A437" s="40"/>
      <c r="B437" s="41"/>
      <c r="C437" s="206" t="s">
        <v>610</v>
      </c>
      <c r="D437" s="206" t="s">
        <v>144</v>
      </c>
      <c r="E437" s="207" t="s">
        <v>611</v>
      </c>
      <c r="F437" s="208" t="s">
        <v>612</v>
      </c>
      <c r="G437" s="209" t="s">
        <v>298</v>
      </c>
      <c r="H437" s="210">
        <v>1</v>
      </c>
      <c r="I437" s="211"/>
      <c r="J437" s="212">
        <f>ROUND(I437*H437,2)</f>
        <v>0</v>
      </c>
      <c r="K437" s="208" t="s">
        <v>167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0.050000000000000003</v>
      </c>
      <c r="R437" s="215">
        <f>Q437*H437</f>
        <v>0.050000000000000003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184</v>
      </c>
      <c r="AT437" s="217" t="s">
        <v>144</v>
      </c>
      <c r="AU437" s="217" t="s">
        <v>82</v>
      </c>
      <c r="AY437" s="19" t="s">
        <v>141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80</v>
      </c>
      <c r="BK437" s="218">
        <f>ROUND(I437*H437,2)</f>
        <v>0</v>
      </c>
      <c r="BL437" s="19" t="s">
        <v>184</v>
      </c>
      <c r="BM437" s="217" t="s">
        <v>613</v>
      </c>
    </row>
    <row r="438" s="13" customFormat="1">
      <c r="A438" s="13"/>
      <c r="B438" s="224"/>
      <c r="C438" s="225"/>
      <c r="D438" s="226" t="s">
        <v>153</v>
      </c>
      <c r="E438" s="227" t="s">
        <v>19</v>
      </c>
      <c r="F438" s="228" t="s">
        <v>202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153</v>
      </c>
      <c r="AU438" s="234" t="s">
        <v>82</v>
      </c>
      <c r="AV438" s="13" t="s">
        <v>80</v>
      </c>
      <c r="AW438" s="13" t="s">
        <v>33</v>
      </c>
      <c r="AX438" s="13" t="s">
        <v>72</v>
      </c>
      <c r="AY438" s="234" t="s">
        <v>141</v>
      </c>
    </row>
    <row r="439" s="14" customFormat="1">
      <c r="A439" s="14"/>
      <c r="B439" s="235"/>
      <c r="C439" s="236"/>
      <c r="D439" s="226" t="s">
        <v>153</v>
      </c>
      <c r="E439" s="237" t="s">
        <v>19</v>
      </c>
      <c r="F439" s="238" t="s">
        <v>80</v>
      </c>
      <c r="G439" s="236"/>
      <c r="H439" s="239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153</v>
      </c>
      <c r="AU439" s="245" t="s">
        <v>82</v>
      </c>
      <c r="AV439" s="14" t="s">
        <v>82</v>
      </c>
      <c r="AW439" s="14" t="s">
        <v>33</v>
      </c>
      <c r="AX439" s="14" t="s">
        <v>80</v>
      </c>
      <c r="AY439" s="245" t="s">
        <v>141</v>
      </c>
    </row>
    <row r="440" s="2" customFormat="1" ht="16.5" customHeight="1">
      <c r="A440" s="40"/>
      <c r="B440" s="41"/>
      <c r="C440" s="206" t="s">
        <v>614</v>
      </c>
      <c r="D440" s="206" t="s">
        <v>144</v>
      </c>
      <c r="E440" s="207" t="s">
        <v>615</v>
      </c>
      <c r="F440" s="208" t="s">
        <v>616</v>
      </c>
      <c r="G440" s="209" t="s">
        <v>298</v>
      </c>
      <c r="H440" s="210">
        <v>1</v>
      </c>
      <c r="I440" s="211"/>
      <c r="J440" s="212">
        <f>ROUND(I440*H440,2)</f>
        <v>0</v>
      </c>
      <c r="K440" s="208" t="s">
        <v>167</v>
      </c>
      <c r="L440" s="46"/>
      <c r="M440" s="213" t="s">
        <v>19</v>
      </c>
      <c r="N440" s="214" t="s">
        <v>43</v>
      </c>
      <c r="O440" s="86"/>
      <c r="P440" s="215">
        <f>O440*H440</f>
        <v>0</v>
      </c>
      <c r="Q440" s="215">
        <v>0.050000000000000003</v>
      </c>
      <c r="R440" s="215">
        <f>Q440*H440</f>
        <v>0.050000000000000003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184</v>
      </c>
      <c r="AT440" s="217" t="s">
        <v>144</v>
      </c>
      <c r="AU440" s="217" t="s">
        <v>82</v>
      </c>
      <c r="AY440" s="19" t="s">
        <v>141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80</v>
      </c>
      <c r="BK440" s="218">
        <f>ROUND(I440*H440,2)</f>
        <v>0</v>
      </c>
      <c r="BL440" s="19" t="s">
        <v>184</v>
      </c>
      <c r="BM440" s="217" t="s">
        <v>617</v>
      </c>
    </row>
    <row r="441" s="13" customFormat="1">
      <c r="A441" s="13"/>
      <c r="B441" s="224"/>
      <c r="C441" s="225"/>
      <c r="D441" s="226" t="s">
        <v>153</v>
      </c>
      <c r="E441" s="227" t="s">
        <v>19</v>
      </c>
      <c r="F441" s="228" t="s">
        <v>202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153</v>
      </c>
      <c r="AU441" s="234" t="s">
        <v>82</v>
      </c>
      <c r="AV441" s="13" t="s">
        <v>80</v>
      </c>
      <c r="AW441" s="13" t="s">
        <v>33</v>
      </c>
      <c r="AX441" s="13" t="s">
        <v>72</v>
      </c>
      <c r="AY441" s="234" t="s">
        <v>141</v>
      </c>
    </row>
    <row r="442" s="14" customFormat="1">
      <c r="A442" s="14"/>
      <c r="B442" s="235"/>
      <c r="C442" s="236"/>
      <c r="D442" s="226" t="s">
        <v>153</v>
      </c>
      <c r="E442" s="237" t="s">
        <v>19</v>
      </c>
      <c r="F442" s="238" t="s">
        <v>80</v>
      </c>
      <c r="G442" s="236"/>
      <c r="H442" s="239">
        <v>1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153</v>
      </c>
      <c r="AU442" s="245" t="s">
        <v>82</v>
      </c>
      <c r="AV442" s="14" t="s">
        <v>82</v>
      </c>
      <c r="AW442" s="14" t="s">
        <v>33</v>
      </c>
      <c r="AX442" s="14" t="s">
        <v>80</v>
      </c>
      <c r="AY442" s="245" t="s">
        <v>141</v>
      </c>
    </row>
    <row r="443" s="2" customFormat="1" ht="24.15" customHeight="1">
      <c r="A443" s="40"/>
      <c r="B443" s="41"/>
      <c r="C443" s="206" t="s">
        <v>618</v>
      </c>
      <c r="D443" s="206" t="s">
        <v>144</v>
      </c>
      <c r="E443" s="207" t="s">
        <v>619</v>
      </c>
      <c r="F443" s="208" t="s">
        <v>620</v>
      </c>
      <c r="G443" s="209" t="s">
        <v>298</v>
      </c>
      <c r="H443" s="210">
        <v>1</v>
      </c>
      <c r="I443" s="211"/>
      <c r="J443" s="212">
        <f>ROUND(I443*H443,2)</f>
        <v>0</v>
      </c>
      <c r="K443" s="208" t="s">
        <v>167</v>
      </c>
      <c r="L443" s="46"/>
      <c r="M443" s="213" t="s">
        <v>19</v>
      </c>
      <c r="N443" s="214" t="s">
        <v>43</v>
      </c>
      <c r="O443" s="86"/>
      <c r="P443" s="215">
        <f>O443*H443</f>
        <v>0</v>
      </c>
      <c r="Q443" s="215">
        <v>0.050000000000000003</v>
      </c>
      <c r="R443" s="215">
        <f>Q443*H443</f>
        <v>0.050000000000000003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184</v>
      </c>
      <c r="AT443" s="217" t="s">
        <v>144</v>
      </c>
      <c r="AU443" s="217" t="s">
        <v>82</v>
      </c>
      <c r="AY443" s="19" t="s">
        <v>141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80</v>
      </c>
      <c r="BK443" s="218">
        <f>ROUND(I443*H443,2)</f>
        <v>0</v>
      </c>
      <c r="BL443" s="19" t="s">
        <v>184</v>
      </c>
      <c r="BM443" s="217" t="s">
        <v>621</v>
      </c>
    </row>
    <row r="444" s="13" customFormat="1">
      <c r="A444" s="13"/>
      <c r="B444" s="224"/>
      <c r="C444" s="225"/>
      <c r="D444" s="226" t="s">
        <v>153</v>
      </c>
      <c r="E444" s="227" t="s">
        <v>19</v>
      </c>
      <c r="F444" s="228" t="s">
        <v>202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153</v>
      </c>
      <c r="AU444" s="234" t="s">
        <v>82</v>
      </c>
      <c r="AV444" s="13" t="s">
        <v>80</v>
      </c>
      <c r="AW444" s="13" t="s">
        <v>33</v>
      </c>
      <c r="AX444" s="13" t="s">
        <v>72</v>
      </c>
      <c r="AY444" s="234" t="s">
        <v>141</v>
      </c>
    </row>
    <row r="445" s="14" customFormat="1">
      <c r="A445" s="14"/>
      <c r="B445" s="235"/>
      <c r="C445" s="236"/>
      <c r="D445" s="226" t="s">
        <v>153</v>
      </c>
      <c r="E445" s="237" t="s">
        <v>19</v>
      </c>
      <c r="F445" s="238" t="s">
        <v>80</v>
      </c>
      <c r="G445" s="236"/>
      <c r="H445" s="239">
        <v>1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153</v>
      </c>
      <c r="AU445" s="245" t="s">
        <v>82</v>
      </c>
      <c r="AV445" s="14" t="s">
        <v>82</v>
      </c>
      <c r="AW445" s="14" t="s">
        <v>33</v>
      </c>
      <c r="AX445" s="14" t="s">
        <v>80</v>
      </c>
      <c r="AY445" s="245" t="s">
        <v>141</v>
      </c>
    </row>
    <row r="446" s="2" customFormat="1" ht="24.15" customHeight="1">
      <c r="A446" s="40"/>
      <c r="B446" s="41"/>
      <c r="C446" s="206" t="s">
        <v>622</v>
      </c>
      <c r="D446" s="206" t="s">
        <v>144</v>
      </c>
      <c r="E446" s="207" t="s">
        <v>623</v>
      </c>
      <c r="F446" s="208" t="s">
        <v>624</v>
      </c>
      <c r="G446" s="209" t="s">
        <v>298</v>
      </c>
      <c r="H446" s="210">
        <v>1</v>
      </c>
      <c r="I446" s="211"/>
      <c r="J446" s="212">
        <f>ROUND(I446*H446,2)</f>
        <v>0</v>
      </c>
      <c r="K446" s="208" t="s">
        <v>167</v>
      </c>
      <c r="L446" s="46"/>
      <c r="M446" s="213" t="s">
        <v>19</v>
      </c>
      <c r="N446" s="214" t="s">
        <v>43</v>
      </c>
      <c r="O446" s="86"/>
      <c r="P446" s="215">
        <f>O446*H446</f>
        <v>0</v>
      </c>
      <c r="Q446" s="215">
        <v>0.050000000000000003</v>
      </c>
      <c r="R446" s="215">
        <f>Q446*H446</f>
        <v>0.050000000000000003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184</v>
      </c>
      <c r="AT446" s="217" t="s">
        <v>144</v>
      </c>
      <c r="AU446" s="217" t="s">
        <v>82</v>
      </c>
      <c r="AY446" s="19" t="s">
        <v>141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184</v>
      </c>
      <c r="BM446" s="217" t="s">
        <v>625</v>
      </c>
    </row>
    <row r="447" s="13" customFormat="1">
      <c r="A447" s="13"/>
      <c r="B447" s="224"/>
      <c r="C447" s="225"/>
      <c r="D447" s="226" t="s">
        <v>153</v>
      </c>
      <c r="E447" s="227" t="s">
        <v>19</v>
      </c>
      <c r="F447" s="228" t="s">
        <v>202</v>
      </c>
      <c r="G447" s="225"/>
      <c r="H447" s="227" t="s">
        <v>19</v>
      </c>
      <c r="I447" s="229"/>
      <c r="J447" s="225"/>
      <c r="K447" s="225"/>
      <c r="L447" s="230"/>
      <c r="M447" s="231"/>
      <c r="N447" s="232"/>
      <c r="O447" s="232"/>
      <c r="P447" s="232"/>
      <c r="Q447" s="232"/>
      <c r="R447" s="232"/>
      <c r="S447" s="232"/>
      <c r="T447" s="23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4" t="s">
        <v>153</v>
      </c>
      <c r="AU447" s="234" t="s">
        <v>82</v>
      </c>
      <c r="AV447" s="13" t="s">
        <v>80</v>
      </c>
      <c r="AW447" s="13" t="s">
        <v>33</v>
      </c>
      <c r="AX447" s="13" t="s">
        <v>72</v>
      </c>
      <c r="AY447" s="234" t="s">
        <v>141</v>
      </c>
    </row>
    <row r="448" s="14" customFormat="1">
      <c r="A448" s="14"/>
      <c r="B448" s="235"/>
      <c r="C448" s="236"/>
      <c r="D448" s="226" t="s">
        <v>153</v>
      </c>
      <c r="E448" s="237" t="s">
        <v>19</v>
      </c>
      <c r="F448" s="238" t="s">
        <v>80</v>
      </c>
      <c r="G448" s="236"/>
      <c r="H448" s="239">
        <v>1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5" t="s">
        <v>153</v>
      </c>
      <c r="AU448" s="245" t="s">
        <v>82</v>
      </c>
      <c r="AV448" s="14" t="s">
        <v>82</v>
      </c>
      <c r="AW448" s="14" t="s">
        <v>33</v>
      </c>
      <c r="AX448" s="14" t="s">
        <v>80</v>
      </c>
      <c r="AY448" s="245" t="s">
        <v>141</v>
      </c>
    </row>
    <row r="449" s="2" customFormat="1" ht="24.15" customHeight="1">
      <c r="A449" s="40"/>
      <c r="B449" s="41"/>
      <c r="C449" s="206" t="s">
        <v>626</v>
      </c>
      <c r="D449" s="206" t="s">
        <v>144</v>
      </c>
      <c r="E449" s="207" t="s">
        <v>627</v>
      </c>
      <c r="F449" s="208" t="s">
        <v>628</v>
      </c>
      <c r="G449" s="209" t="s">
        <v>298</v>
      </c>
      <c r="H449" s="210">
        <v>1</v>
      </c>
      <c r="I449" s="211"/>
      <c r="J449" s="212">
        <f>ROUND(I449*H449,2)</f>
        <v>0</v>
      </c>
      <c r="K449" s="208" t="s">
        <v>167</v>
      </c>
      <c r="L449" s="46"/>
      <c r="M449" s="213" t="s">
        <v>19</v>
      </c>
      <c r="N449" s="214" t="s">
        <v>43</v>
      </c>
      <c r="O449" s="86"/>
      <c r="P449" s="215">
        <f>O449*H449</f>
        <v>0</v>
      </c>
      <c r="Q449" s="215">
        <v>0.050000000000000003</v>
      </c>
      <c r="R449" s="215">
        <f>Q449*H449</f>
        <v>0.050000000000000003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184</v>
      </c>
      <c r="AT449" s="217" t="s">
        <v>144</v>
      </c>
      <c r="AU449" s="217" t="s">
        <v>82</v>
      </c>
      <c r="AY449" s="19" t="s">
        <v>141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80</v>
      </c>
      <c r="BK449" s="218">
        <f>ROUND(I449*H449,2)</f>
        <v>0</v>
      </c>
      <c r="BL449" s="19" t="s">
        <v>184</v>
      </c>
      <c r="BM449" s="217" t="s">
        <v>629</v>
      </c>
    </row>
    <row r="450" s="13" customFormat="1">
      <c r="A450" s="13"/>
      <c r="B450" s="224"/>
      <c r="C450" s="225"/>
      <c r="D450" s="226" t="s">
        <v>153</v>
      </c>
      <c r="E450" s="227" t="s">
        <v>19</v>
      </c>
      <c r="F450" s="228" t="s">
        <v>202</v>
      </c>
      <c r="G450" s="225"/>
      <c r="H450" s="227" t="s">
        <v>19</v>
      </c>
      <c r="I450" s="229"/>
      <c r="J450" s="225"/>
      <c r="K450" s="225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153</v>
      </c>
      <c r="AU450" s="234" t="s">
        <v>82</v>
      </c>
      <c r="AV450" s="13" t="s">
        <v>80</v>
      </c>
      <c r="AW450" s="13" t="s">
        <v>33</v>
      </c>
      <c r="AX450" s="13" t="s">
        <v>72</v>
      </c>
      <c r="AY450" s="234" t="s">
        <v>141</v>
      </c>
    </row>
    <row r="451" s="14" customFormat="1">
      <c r="A451" s="14"/>
      <c r="B451" s="235"/>
      <c r="C451" s="236"/>
      <c r="D451" s="226" t="s">
        <v>153</v>
      </c>
      <c r="E451" s="237" t="s">
        <v>19</v>
      </c>
      <c r="F451" s="238" t="s">
        <v>80</v>
      </c>
      <c r="G451" s="236"/>
      <c r="H451" s="239">
        <v>1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153</v>
      </c>
      <c r="AU451" s="245" t="s">
        <v>82</v>
      </c>
      <c r="AV451" s="14" t="s">
        <v>82</v>
      </c>
      <c r="AW451" s="14" t="s">
        <v>33</v>
      </c>
      <c r="AX451" s="14" t="s">
        <v>80</v>
      </c>
      <c r="AY451" s="245" t="s">
        <v>141</v>
      </c>
    </row>
    <row r="452" s="2" customFormat="1" ht="16.5" customHeight="1">
      <c r="A452" s="40"/>
      <c r="B452" s="41"/>
      <c r="C452" s="206" t="s">
        <v>630</v>
      </c>
      <c r="D452" s="206" t="s">
        <v>144</v>
      </c>
      <c r="E452" s="207" t="s">
        <v>631</v>
      </c>
      <c r="F452" s="208" t="s">
        <v>632</v>
      </c>
      <c r="G452" s="209" t="s">
        <v>298</v>
      </c>
      <c r="H452" s="210">
        <v>1</v>
      </c>
      <c r="I452" s="211"/>
      <c r="J452" s="212">
        <f>ROUND(I452*H452,2)</f>
        <v>0</v>
      </c>
      <c r="K452" s="208" t="s">
        <v>167</v>
      </c>
      <c r="L452" s="46"/>
      <c r="M452" s="213" t="s">
        <v>19</v>
      </c>
      <c r="N452" s="214" t="s">
        <v>43</v>
      </c>
      <c r="O452" s="86"/>
      <c r="P452" s="215">
        <f>O452*H452</f>
        <v>0</v>
      </c>
      <c r="Q452" s="215">
        <v>0.050000000000000003</v>
      </c>
      <c r="R452" s="215">
        <f>Q452*H452</f>
        <v>0.050000000000000003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184</v>
      </c>
      <c r="AT452" s="217" t="s">
        <v>144</v>
      </c>
      <c r="AU452" s="217" t="s">
        <v>82</v>
      </c>
      <c r="AY452" s="19" t="s">
        <v>141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80</v>
      </c>
      <c r="BK452" s="218">
        <f>ROUND(I452*H452,2)</f>
        <v>0</v>
      </c>
      <c r="BL452" s="19" t="s">
        <v>184</v>
      </c>
      <c r="BM452" s="217" t="s">
        <v>633</v>
      </c>
    </row>
    <row r="453" s="13" customFormat="1">
      <c r="A453" s="13"/>
      <c r="B453" s="224"/>
      <c r="C453" s="225"/>
      <c r="D453" s="226" t="s">
        <v>153</v>
      </c>
      <c r="E453" s="227" t="s">
        <v>19</v>
      </c>
      <c r="F453" s="228" t="s">
        <v>202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153</v>
      </c>
      <c r="AU453" s="234" t="s">
        <v>82</v>
      </c>
      <c r="AV453" s="13" t="s">
        <v>80</v>
      </c>
      <c r="AW453" s="13" t="s">
        <v>33</v>
      </c>
      <c r="AX453" s="13" t="s">
        <v>72</v>
      </c>
      <c r="AY453" s="234" t="s">
        <v>141</v>
      </c>
    </row>
    <row r="454" s="14" customFormat="1">
      <c r="A454" s="14"/>
      <c r="B454" s="235"/>
      <c r="C454" s="236"/>
      <c r="D454" s="226" t="s">
        <v>153</v>
      </c>
      <c r="E454" s="237" t="s">
        <v>19</v>
      </c>
      <c r="F454" s="238" t="s">
        <v>80</v>
      </c>
      <c r="G454" s="236"/>
      <c r="H454" s="239">
        <v>1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153</v>
      </c>
      <c r="AU454" s="245" t="s">
        <v>82</v>
      </c>
      <c r="AV454" s="14" t="s">
        <v>82</v>
      </c>
      <c r="AW454" s="14" t="s">
        <v>33</v>
      </c>
      <c r="AX454" s="14" t="s">
        <v>80</v>
      </c>
      <c r="AY454" s="245" t="s">
        <v>141</v>
      </c>
    </row>
    <row r="455" s="2" customFormat="1" ht="16.5" customHeight="1">
      <c r="A455" s="40"/>
      <c r="B455" s="41"/>
      <c r="C455" s="206" t="s">
        <v>634</v>
      </c>
      <c r="D455" s="206" t="s">
        <v>144</v>
      </c>
      <c r="E455" s="207" t="s">
        <v>635</v>
      </c>
      <c r="F455" s="208" t="s">
        <v>636</v>
      </c>
      <c r="G455" s="209" t="s">
        <v>298</v>
      </c>
      <c r="H455" s="210">
        <v>1</v>
      </c>
      <c r="I455" s="211"/>
      <c r="J455" s="212">
        <f>ROUND(I455*H455,2)</f>
        <v>0</v>
      </c>
      <c r="K455" s="208" t="s">
        <v>167</v>
      </c>
      <c r="L455" s="46"/>
      <c r="M455" s="213" t="s">
        <v>19</v>
      </c>
      <c r="N455" s="214" t="s">
        <v>43</v>
      </c>
      <c r="O455" s="86"/>
      <c r="P455" s="215">
        <f>O455*H455</f>
        <v>0</v>
      </c>
      <c r="Q455" s="215">
        <v>0.050000000000000003</v>
      </c>
      <c r="R455" s="215">
        <f>Q455*H455</f>
        <v>0.050000000000000003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184</v>
      </c>
      <c r="AT455" s="217" t="s">
        <v>144</v>
      </c>
      <c r="AU455" s="217" t="s">
        <v>82</v>
      </c>
      <c r="AY455" s="19" t="s">
        <v>141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80</v>
      </c>
      <c r="BK455" s="218">
        <f>ROUND(I455*H455,2)</f>
        <v>0</v>
      </c>
      <c r="BL455" s="19" t="s">
        <v>184</v>
      </c>
      <c r="BM455" s="217" t="s">
        <v>637</v>
      </c>
    </row>
    <row r="456" s="13" customFormat="1">
      <c r="A456" s="13"/>
      <c r="B456" s="224"/>
      <c r="C456" s="225"/>
      <c r="D456" s="226" t="s">
        <v>153</v>
      </c>
      <c r="E456" s="227" t="s">
        <v>19</v>
      </c>
      <c r="F456" s="228" t="s">
        <v>202</v>
      </c>
      <c r="G456" s="225"/>
      <c r="H456" s="227" t="s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4" t="s">
        <v>153</v>
      </c>
      <c r="AU456" s="234" t="s">
        <v>82</v>
      </c>
      <c r="AV456" s="13" t="s">
        <v>80</v>
      </c>
      <c r="AW456" s="13" t="s">
        <v>33</v>
      </c>
      <c r="AX456" s="13" t="s">
        <v>72</v>
      </c>
      <c r="AY456" s="234" t="s">
        <v>141</v>
      </c>
    </row>
    <row r="457" s="14" customFormat="1">
      <c r="A457" s="14"/>
      <c r="B457" s="235"/>
      <c r="C457" s="236"/>
      <c r="D457" s="226" t="s">
        <v>153</v>
      </c>
      <c r="E457" s="237" t="s">
        <v>19</v>
      </c>
      <c r="F457" s="238" t="s">
        <v>80</v>
      </c>
      <c r="G457" s="236"/>
      <c r="H457" s="239">
        <v>1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153</v>
      </c>
      <c r="AU457" s="245" t="s">
        <v>82</v>
      </c>
      <c r="AV457" s="14" t="s">
        <v>82</v>
      </c>
      <c r="AW457" s="14" t="s">
        <v>33</v>
      </c>
      <c r="AX457" s="14" t="s">
        <v>80</v>
      </c>
      <c r="AY457" s="245" t="s">
        <v>141</v>
      </c>
    </row>
    <row r="458" s="2" customFormat="1" ht="16.5" customHeight="1">
      <c r="A458" s="40"/>
      <c r="B458" s="41"/>
      <c r="C458" s="206" t="s">
        <v>638</v>
      </c>
      <c r="D458" s="206" t="s">
        <v>144</v>
      </c>
      <c r="E458" s="207" t="s">
        <v>639</v>
      </c>
      <c r="F458" s="208" t="s">
        <v>636</v>
      </c>
      <c r="G458" s="209" t="s">
        <v>298</v>
      </c>
      <c r="H458" s="210">
        <v>2</v>
      </c>
      <c r="I458" s="211"/>
      <c r="J458" s="212">
        <f>ROUND(I458*H458,2)</f>
        <v>0</v>
      </c>
      <c r="K458" s="208" t="s">
        <v>167</v>
      </c>
      <c r="L458" s="46"/>
      <c r="M458" s="213" t="s">
        <v>19</v>
      </c>
      <c r="N458" s="214" t="s">
        <v>43</v>
      </c>
      <c r="O458" s="86"/>
      <c r="P458" s="215">
        <f>O458*H458</f>
        <v>0</v>
      </c>
      <c r="Q458" s="215">
        <v>0.050000000000000003</v>
      </c>
      <c r="R458" s="215">
        <f>Q458*H458</f>
        <v>0.10000000000000001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184</v>
      </c>
      <c r="AT458" s="217" t="s">
        <v>144</v>
      </c>
      <c r="AU458" s="217" t="s">
        <v>82</v>
      </c>
      <c r="AY458" s="19" t="s">
        <v>141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80</v>
      </c>
      <c r="BK458" s="218">
        <f>ROUND(I458*H458,2)</f>
        <v>0</v>
      </c>
      <c r="BL458" s="19" t="s">
        <v>184</v>
      </c>
      <c r="BM458" s="217" t="s">
        <v>640</v>
      </c>
    </row>
    <row r="459" s="13" customFormat="1">
      <c r="A459" s="13"/>
      <c r="B459" s="224"/>
      <c r="C459" s="225"/>
      <c r="D459" s="226" t="s">
        <v>153</v>
      </c>
      <c r="E459" s="227" t="s">
        <v>19</v>
      </c>
      <c r="F459" s="228" t="s">
        <v>202</v>
      </c>
      <c r="G459" s="225"/>
      <c r="H459" s="227" t="s">
        <v>19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153</v>
      </c>
      <c r="AU459" s="234" t="s">
        <v>82</v>
      </c>
      <c r="AV459" s="13" t="s">
        <v>80</v>
      </c>
      <c r="AW459" s="13" t="s">
        <v>33</v>
      </c>
      <c r="AX459" s="13" t="s">
        <v>72</v>
      </c>
      <c r="AY459" s="234" t="s">
        <v>141</v>
      </c>
    </row>
    <row r="460" s="14" customFormat="1">
      <c r="A460" s="14"/>
      <c r="B460" s="235"/>
      <c r="C460" s="236"/>
      <c r="D460" s="226" t="s">
        <v>153</v>
      </c>
      <c r="E460" s="237" t="s">
        <v>19</v>
      </c>
      <c r="F460" s="238" t="s">
        <v>82</v>
      </c>
      <c r="G460" s="236"/>
      <c r="H460" s="239">
        <v>2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153</v>
      </c>
      <c r="AU460" s="245" t="s">
        <v>82</v>
      </c>
      <c r="AV460" s="14" t="s">
        <v>82</v>
      </c>
      <c r="AW460" s="14" t="s">
        <v>33</v>
      </c>
      <c r="AX460" s="14" t="s">
        <v>80</v>
      </c>
      <c r="AY460" s="245" t="s">
        <v>141</v>
      </c>
    </row>
    <row r="461" s="2" customFormat="1" ht="16.5" customHeight="1">
      <c r="A461" s="40"/>
      <c r="B461" s="41"/>
      <c r="C461" s="206" t="s">
        <v>641</v>
      </c>
      <c r="D461" s="206" t="s">
        <v>144</v>
      </c>
      <c r="E461" s="207" t="s">
        <v>642</v>
      </c>
      <c r="F461" s="208" t="s">
        <v>643</v>
      </c>
      <c r="G461" s="209" t="s">
        <v>298</v>
      </c>
      <c r="H461" s="210">
        <v>2</v>
      </c>
      <c r="I461" s="211"/>
      <c r="J461" s="212">
        <f>ROUND(I461*H461,2)</f>
        <v>0</v>
      </c>
      <c r="K461" s="208" t="s">
        <v>167</v>
      </c>
      <c r="L461" s="46"/>
      <c r="M461" s="213" t="s">
        <v>19</v>
      </c>
      <c r="N461" s="214" t="s">
        <v>43</v>
      </c>
      <c r="O461" s="86"/>
      <c r="P461" s="215">
        <f>O461*H461</f>
        <v>0</v>
      </c>
      <c r="Q461" s="215">
        <v>0.050000000000000003</v>
      </c>
      <c r="R461" s="215">
        <f>Q461*H461</f>
        <v>0.10000000000000001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184</v>
      </c>
      <c r="AT461" s="217" t="s">
        <v>144</v>
      </c>
      <c r="AU461" s="217" t="s">
        <v>82</v>
      </c>
      <c r="AY461" s="19" t="s">
        <v>141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80</v>
      </c>
      <c r="BK461" s="218">
        <f>ROUND(I461*H461,2)</f>
        <v>0</v>
      </c>
      <c r="BL461" s="19" t="s">
        <v>184</v>
      </c>
      <c r="BM461" s="217" t="s">
        <v>644</v>
      </c>
    </row>
    <row r="462" s="13" customFormat="1">
      <c r="A462" s="13"/>
      <c r="B462" s="224"/>
      <c r="C462" s="225"/>
      <c r="D462" s="226" t="s">
        <v>153</v>
      </c>
      <c r="E462" s="227" t="s">
        <v>19</v>
      </c>
      <c r="F462" s="228" t="s">
        <v>202</v>
      </c>
      <c r="G462" s="225"/>
      <c r="H462" s="227" t="s">
        <v>19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153</v>
      </c>
      <c r="AU462" s="234" t="s">
        <v>82</v>
      </c>
      <c r="AV462" s="13" t="s">
        <v>80</v>
      </c>
      <c r="AW462" s="13" t="s">
        <v>33</v>
      </c>
      <c r="AX462" s="13" t="s">
        <v>72</v>
      </c>
      <c r="AY462" s="234" t="s">
        <v>141</v>
      </c>
    </row>
    <row r="463" s="14" customFormat="1">
      <c r="A463" s="14"/>
      <c r="B463" s="235"/>
      <c r="C463" s="236"/>
      <c r="D463" s="226" t="s">
        <v>153</v>
      </c>
      <c r="E463" s="237" t="s">
        <v>19</v>
      </c>
      <c r="F463" s="238" t="s">
        <v>82</v>
      </c>
      <c r="G463" s="236"/>
      <c r="H463" s="239">
        <v>2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153</v>
      </c>
      <c r="AU463" s="245" t="s">
        <v>82</v>
      </c>
      <c r="AV463" s="14" t="s">
        <v>82</v>
      </c>
      <c r="AW463" s="14" t="s">
        <v>33</v>
      </c>
      <c r="AX463" s="14" t="s">
        <v>80</v>
      </c>
      <c r="AY463" s="245" t="s">
        <v>141</v>
      </c>
    </row>
    <row r="464" s="2" customFormat="1" ht="16.5" customHeight="1">
      <c r="A464" s="40"/>
      <c r="B464" s="41"/>
      <c r="C464" s="206" t="s">
        <v>645</v>
      </c>
      <c r="D464" s="206" t="s">
        <v>144</v>
      </c>
      <c r="E464" s="207" t="s">
        <v>646</v>
      </c>
      <c r="F464" s="208" t="s">
        <v>647</v>
      </c>
      <c r="G464" s="209" t="s">
        <v>298</v>
      </c>
      <c r="H464" s="210">
        <v>2</v>
      </c>
      <c r="I464" s="211"/>
      <c r="J464" s="212">
        <f>ROUND(I464*H464,2)</f>
        <v>0</v>
      </c>
      <c r="K464" s="208" t="s">
        <v>167</v>
      </c>
      <c r="L464" s="46"/>
      <c r="M464" s="213" t="s">
        <v>19</v>
      </c>
      <c r="N464" s="214" t="s">
        <v>43</v>
      </c>
      <c r="O464" s="86"/>
      <c r="P464" s="215">
        <f>O464*H464</f>
        <v>0</v>
      </c>
      <c r="Q464" s="215">
        <v>0.050000000000000003</v>
      </c>
      <c r="R464" s="215">
        <f>Q464*H464</f>
        <v>0.10000000000000001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184</v>
      </c>
      <c r="AT464" s="217" t="s">
        <v>144</v>
      </c>
      <c r="AU464" s="217" t="s">
        <v>82</v>
      </c>
      <c r="AY464" s="19" t="s">
        <v>141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80</v>
      </c>
      <c r="BK464" s="218">
        <f>ROUND(I464*H464,2)</f>
        <v>0</v>
      </c>
      <c r="BL464" s="19" t="s">
        <v>184</v>
      </c>
      <c r="BM464" s="217" t="s">
        <v>648</v>
      </c>
    </row>
    <row r="465" s="13" customFormat="1">
      <c r="A465" s="13"/>
      <c r="B465" s="224"/>
      <c r="C465" s="225"/>
      <c r="D465" s="226" t="s">
        <v>153</v>
      </c>
      <c r="E465" s="227" t="s">
        <v>19</v>
      </c>
      <c r="F465" s="228" t="s">
        <v>202</v>
      </c>
      <c r="G465" s="225"/>
      <c r="H465" s="227" t="s">
        <v>19</v>
      </c>
      <c r="I465" s="229"/>
      <c r="J465" s="225"/>
      <c r="K465" s="225"/>
      <c r="L465" s="230"/>
      <c r="M465" s="231"/>
      <c r="N465" s="232"/>
      <c r="O465" s="232"/>
      <c r="P465" s="232"/>
      <c r="Q465" s="232"/>
      <c r="R465" s="232"/>
      <c r="S465" s="232"/>
      <c r="T465" s="23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4" t="s">
        <v>153</v>
      </c>
      <c r="AU465" s="234" t="s">
        <v>82</v>
      </c>
      <c r="AV465" s="13" t="s">
        <v>80</v>
      </c>
      <c r="AW465" s="13" t="s">
        <v>33</v>
      </c>
      <c r="AX465" s="13" t="s">
        <v>72</v>
      </c>
      <c r="AY465" s="234" t="s">
        <v>141</v>
      </c>
    </row>
    <row r="466" s="14" customFormat="1">
      <c r="A466" s="14"/>
      <c r="B466" s="235"/>
      <c r="C466" s="236"/>
      <c r="D466" s="226" t="s">
        <v>153</v>
      </c>
      <c r="E466" s="237" t="s">
        <v>19</v>
      </c>
      <c r="F466" s="238" t="s">
        <v>82</v>
      </c>
      <c r="G466" s="236"/>
      <c r="H466" s="239">
        <v>2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5" t="s">
        <v>153</v>
      </c>
      <c r="AU466" s="245" t="s">
        <v>82</v>
      </c>
      <c r="AV466" s="14" t="s">
        <v>82</v>
      </c>
      <c r="AW466" s="14" t="s">
        <v>33</v>
      </c>
      <c r="AX466" s="14" t="s">
        <v>80</v>
      </c>
      <c r="AY466" s="245" t="s">
        <v>141</v>
      </c>
    </row>
    <row r="467" s="2" customFormat="1" ht="16.5" customHeight="1">
      <c r="A467" s="40"/>
      <c r="B467" s="41"/>
      <c r="C467" s="206" t="s">
        <v>649</v>
      </c>
      <c r="D467" s="206" t="s">
        <v>144</v>
      </c>
      <c r="E467" s="207" t="s">
        <v>650</v>
      </c>
      <c r="F467" s="208" t="s">
        <v>651</v>
      </c>
      <c r="G467" s="209" t="s">
        <v>298</v>
      </c>
      <c r="H467" s="210">
        <v>1</v>
      </c>
      <c r="I467" s="211"/>
      <c r="J467" s="212">
        <f>ROUND(I467*H467,2)</f>
        <v>0</v>
      </c>
      <c r="K467" s="208" t="s">
        <v>167</v>
      </c>
      <c r="L467" s="46"/>
      <c r="M467" s="213" t="s">
        <v>19</v>
      </c>
      <c r="N467" s="214" t="s">
        <v>43</v>
      </c>
      <c r="O467" s="86"/>
      <c r="P467" s="215">
        <f>O467*H467</f>
        <v>0</v>
      </c>
      <c r="Q467" s="215">
        <v>0.050000000000000003</v>
      </c>
      <c r="R467" s="215">
        <f>Q467*H467</f>
        <v>0.050000000000000003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184</v>
      </c>
      <c r="AT467" s="217" t="s">
        <v>144</v>
      </c>
      <c r="AU467" s="217" t="s">
        <v>82</v>
      </c>
      <c r="AY467" s="19" t="s">
        <v>141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80</v>
      </c>
      <c r="BK467" s="218">
        <f>ROUND(I467*H467,2)</f>
        <v>0</v>
      </c>
      <c r="BL467" s="19" t="s">
        <v>184</v>
      </c>
      <c r="BM467" s="217" t="s">
        <v>652</v>
      </c>
    </row>
    <row r="468" s="13" customFormat="1">
      <c r="A468" s="13"/>
      <c r="B468" s="224"/>
      <c r="C468" s="225"/>
      <c r="D468" s="226" t="s">
        <v>153</v>
      </c>
      <c r="E468" s="227" t="s">
        <v>19</v>
      </c>
      <c r="F468" s="228" t="s">
        <v>202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153</v>
      </c>
      <c r="AU468" s="234" t="s">
        <v>82</v>
      </c>
      <c r="AV468" s="13" t="s">
        <v>80</v>
      </c>
      <c r="AW468" s="13" t="s">
        <v>33</v>
      </c>
      <c r="AX468" s="13" t="s">
        <v>72</v>
      </c>
      <c r="AY468" s="234" t="s">
        <v>141</v>
      </c>
    </row>
    <row r="469" s="14" customFormat="1">
      <c r="A469" s="14"/>
      <c r="B469" s="235"/>
      <c r="C469" s="236"/>
      <c r="D469" s="226" t="s">
        <v>153</v>
      </c>
      <c r="E469" s="237" t="s">
        <v>19</v>
      </c>
      <c r="F469" s="238" t="s">
        <v>80</v>
      </c>
      <c r="G469" s="236"/>
      <c r="H469" s="239">
        <v>1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153</v>
      </c>
      <c r="AU469" s="245" t="s">
        <v>82</v>
      </c>
      <c r="AV469" s="14" t="s">
        <v>82</v>
      </c>
      <c r="AW469" s="14" t="s">
        <v>33</v>
      </c>
      <c r="AX469" s="14" t="s">
        <v>80</v>
      </c>
      <c r="AY469" s="245" t="s">
        <v>141</v>
      </c>
    </row>
    <row r="470" s="2" customFormat="1" ht="16.5" customHeight="1">
      <c r="A470" s="40"/>
      <c r="B470" s="41"/>
      <c r="C470" s="206" t="s">
        <v>653</v>
      </c>
      <c r="D470" s="206" t="s">
        <v>144</v>
      </c>
      <c r="E470" s="207" t="s">
        <v>654</v>
      </c>
      <c r="F470" s="208" t="s">
        <v>655</v>
      </c>
      <c r="G470" s="209" t="s">
        <v>298</v>
      </c>
      <c r="H470" s="210">
        <v>1</v>
      </c>
      <c r="I470" s="211"/>
      <c r="J470" s="212">
        <f>ROUND(I470*H470,2)</f>
        <v>0</v>
      </c>
      <c r="K470" s="208" t="s">
        <v>167</v>
      </c>
      <c r="L470" s="46"/>
      <c r="M470" s="213" t="s">
        <v>19</v>
      </c>
      <c r="N470" s="214" t="s">
        <v>43</v>
      </c>
      <c r="O470" s="86"/>
      <c r="P470" s="215">
        <f>O470*H470</f>
        <v>0</v>
      </c>
      <c r="Q470" s="215">
        <v>0.10000000000000001</v>
      </c>
      <c r="R470" s="215">
        <f>Q470*H470</f>
        <v>0.10000000000000001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184</v>
      </c>
      <c r="AT470" s="217" t="s">
        <v>144</v>
      </c>
      <c r="AU470" s="217" t="s">
        <v>82</v>
      </c>
      <c r="AY470" s="19" t="s">
        <v>141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80</v>
      </c>
      <c r="BK470" s="218">
        <f>ROUND(I470*H470,2)</f>
        <v>0</v>
      </c>
      <c r="BL470" s="19" t="s">
        <v>184</v>
      </c>
      <c r="BM470" s="217" t="s">
        <v>656</v>
      </c>
    </row>
    <row r="471" s="13" customFormat="1">
      <c r="A471" s="13"/>
      <c r="B471" s="224"/>
      <c r="C471" s="225"/>
      <c r="D471" s="226" t="s">
        <v>153</v>
      </c>
      <c r="E471" s="227" t="s">
        <v>19</v>
      </c>
      <c r="F471" s="228" t="s">
        <v>202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153</v>
      </c>
      <c r="AU471" s="234" t="s">
        <v>82</v>
      </c>
      <c r="AV471" s="13" t="s">
        <v>80</v>
      </c>
      <c r="AW471" s="13" t="s">
        <v>33</v>
      </c>
      <c r="AX471" s="13" t="s">
        <v>72</v>
      </c>
      <c r="AY471" s="234" t="s">
        <v>141</v>
      </c>
    </row>
    <row r="472" s="14" customFormat="1">
      <c r="A472" s="14"/>
      <c r="B472" s="235"/>
      <c r="C472" s="236"/>
      <c r="D472" s="226" t="s">
        <v>153</v>
      </c>
      <c r="E472" s="237" t="s">
        <v>19</v>
      </c>
      <c r="F472" s="238" t="s">
        <v>80</v>
      </c>
      <c r="G472" s="236"/>
      <c r="H472" s="239">
        <v>1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153</v>
      </c>
      <c r="AU472" s="245" t="s">
        <v>82</v>
      </c>
      <c r="AV472" s="14" t="s">
        <v>82</v>
      </c>
      <c r="AW472" s="14" t="s">
        <v>33</v>
      </c>
      <c r="AX472" s="14" t="s">
        <v>80</v>
      </c>
      <c r="AY472" s="245" t="s">
        <v>141</v>
      </c>
    </row>
    <row r="473" s="2" customFormat="1" ht="24.15" customHeight="1">
      <c r="A473" s="40"/>
      <c r="B473" s="41"/>
      <c r="C473" s="206" t="s">
        <v>657</v>
      </c>
      <c r="D473" s="206" t="s">
        <v>144</v>
      </c>
      <c r="E473" s="207" t="s">
        <v>658</v>
      </c>
      <c r="F473" s="208" t="s">
        <v>659</v>
      </c>
      <c r="G473" s="209" t="s">
        <v>255</v>
      </c>
      <c r="H473" s="210">
        <v>0.80000000000000004</v>
      </c>
      <c r="I473" s="211"/>
      <c r="J473" s="212">
        <f>ROUND(I473*H473,2)</f>
        <v>0</v>
      </c>
      <c r="K473" s="208" t="s">
        <v>148</v>
      </c>
      <c r="L473" s="46"/>
      <c r="M473" s="213" t="s">
        <v>19</v>
      </c>
      <c r="N473" s="214" t="s">
        <v>43</v>
      </c>
      <c r="O473" s="86"/>
      <c r="P473" s="215">
        <f>O473*H473</f>
        <v>0</v>
      </c>
      <c r="Q473" s="215">
        <v>0</v>
      </c>
      <c r="R473" s="215">
        <f>Q473*H473</f>
        <v>0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184</v>
      </c>
      <c r="AT473" s="217" t="s">
        <v>144</v>
      </c>
      <c r="AU473" s="217" t="s">
        <v>82</v>
      </c>
      <c r="AY473" s="19" t="s">
        <v>141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184</v>
      </c>
      <c r="BM473" s="217" t="s">
        <v>660</v>
      </c>
    </row>
    <row r="474" s="2" customFormat="1">
      <c r="A474" s="40"/>
      <c r="B474" s="41"/>
      <c r="C474" s="42"/>
      <c r="D474" s="219" t="s">
        <v>151</v>
      </c>
      <c r="E474" s="42"/>
      <c r="F474" s="220" t="s">
        <v>661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151</v>
      </c>
      <c r="AU474" s="19" t="s">
        <v>82</v>
      </c>
    </row>
    <row r="475" s="2" customFormat="1" ht="37.8" customHeight="1">
      <c r="A475" s="40"/>
      <c r="B475" s="41"/>
      <c r="C475" s="206" t="s">
        <v>662</v>
      </c>
      <c r="D475" s="206" t="s">
        <v>144</v>
      </c>
      <c r="E475" s="207" t="s">
        <v>663</v>
      </c>
      <c r="F475" s="208" t="s">
        <v>664</v>
      </c>
      <c r="G475" s="209" t="s">
        <v>255</v>
      </c>
      <c r="H475" s="210">
        <v>0.80000000000000004</v>
      </c>
      <c r="I475" s="211"/>
      <c r="J475" s="212">
        <f>ROUND(I475*H475,2)</f>
        <v>0</v>
      </c>
      <c r="K475" s="208" t="s">
        <v>148</v>
      </c>
      <c r="L475" s="46"/>
      <c r="M475" s="213" t="s">
        <v>19</v>
      </c>
      <c r="N475" s="214" t="s">
        <v>43</v>
      </c>
      <c r="O475" s="86"/>
      <c r="P475" s="215">
        <f>O475*H475</f>
        <v>0</v>
      </c>
      <c r="Q475" s="215">
        <v>0</v>
      </c>
      <c r="R475" s="215">
        <f>Q475*H475</f>
        <v>0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184</v>
      </c>
      <c r="AT475" s="217" t="s">
        <v>144</v>
      </c>
      <c r="AU475" s="217" t="s">
        <v>82</v>
      </c>
      <c r="AY475" s="19" t="s">
        <v>141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80</v>
      </c>
      <c r="BK475" s="218">
        <f>ROUND(I475*H475,2)</f>
        <v>0</v>
      </c>
      <c r="BL475" s="19" t="s">
        <v>184</v>
      </c>
      <c r="BM475" s="217" t="s">
        <v>665</v>
      </c>
    </row>
    <row r="476" s="2" customFormat="1">
      <c r="A476" s="40"/>
      <c r="B476" s="41"/>
      <c r="C476" s="42"/>
      <c r="D476" s="219" t="s">
        <v>151</v>
      </c>
      <c r="E476" s="42"/>
      <c r="F476" s="220" t="s">
        <v>666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151</v>
      </c>
      <c r="AU476" s="19" t="s">
        <v>82</v>
      </c>
    </row>
    <row r="477" s="2" customFormat="1" ht="37.8" customHeight="1">
      <c r="A477" s="40"/>
      <c r="B477" s="41"/>
      <c r="C477" s="206" t="s">
        <v>667</v>
      </c>
      <c r="D477" s="206" t="s">
        <v>144</v>
      </c>
      <c r="E477" s="207" t="s">
        <v>668</v>
      </c>
      <c r="F477" s="208" t="s">
        <v>669</v>
      </c>
      <c r="G477" s="209" t="s">
        <v>255</v>
      </c>
      <c r="H477" s="210">
        <v>16</v>
      </c>
      <c r="I477" s="211"/>
      <c r="J477" s="212">
        <f>ROUND(I477*H477,2)</f>
        <v>0</v>
      </c>
      <c r="K477" s="208" t="s">
        <v>148</v>
      </c>
      <c r="L477" s="46"/>
      <c r="M477" s="213" t="s">
        <v>19</v>
      </c>
      <c r="N477" s="214" t="s">
        <v>43</v>
      </c>
      <c r="O477" s="86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184</v>
      </c>
      <c r="AT477" s="217" t="s">
        <v>144</v>
      </c>
      <c r="AU477" s="217" t="s">
        <v>82</v>
      </c>
      <c r="AY477" s="19" t="s">
        <v>141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80</v>
      </c>
      <c r="BK477" s="218">
        <f>ROUND(I477*H477,2)</f>
        <v>0</v>
      </c>
      <c r="BL477" s="19" t="s">
        <v>184</v>
      </c>
      <c r="BM477" s="217" t="s">
        <v>670</v>
      </c>
    </row>
    <row r="478" s="2" customFormat="1">
      <c r="A478" s="40"/>
      <c r="B478" s="41"/>
      <c r="C478" s="42"/>
      <c r="D478" s="219" t="s">
        <v>151</v>
      </c>
      <c r="E478" s="42"/>
      <c r="F478" s="220" t="s">
        <v>671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151</v>
      </c>
      <c r="AU478" s="19" t="s">
        <v>82</v>
      </c>
    </row>
    <row r="479" s="14" customFormat="1">
      <c r="A479" s="14"/>
      <c r="B479" s="235"/>
      <c r="C479" s="236"/>
      <c r="D479" s="226" t="s">
        <v>153</v>
      </c>
      <c r="E479" s="236"/>
      <c r="F479" s="238" t="s">
        <v>672</v>
      </c>
      <c r="G479" s="236"/>
      <c r="H479" s="239">
        <v>16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153</v>
      </c>
      <c r="AU479" s="245" t="s">
        <v>82</v>
      </c>
      <c r="AV479" s="14" t="s">
        <v>82</v>
      </c>
      <c r="AW479" s="14" t="s">
        <v>4</v>
      </c>
      <c r="AX479" s="14" t="s">
        <v>80</v>
      </c>
      <c r="AY479" s="245" t="s">
        <v>141</v>
      </c>
    </row>
    <row r="480" s="12" customFormat="1" ht="22.8" customHeight="1">
      <c r="A480" s="12"/>
      <c r="B480" s="190"/>
      <c r="C480" s="191"/>
      <c r="D480" s="192" t="s">
        <v>71</v>
      </c>
      <c r="E480" s="204" t="s">
        <v>673</v>
      </c>
      <c r="F480" s="204" t="s">
        <v>674</v>
      </c>
      <c r="G480" s="191"/>
      <c r="H480" s="191"/>
      <c r="I480" s="194"/>
      <c r="J480" s="205">
        <f>BK480</f>
        <v>0</v>
      </c>
      <c r="K480" s="191"/>
      <c r="L480" s="196"/>
      <c r="M480" s="197"/>
      <c r="N480" s="198"/>
      <c r="O480" s="198"/>
      <c r="P480" s="199">
        <f>SUM(P481:P584)</f>
        <v>0</v>
      </c>
      <c r="Q480" s="198"/>
      <c r="R480" s="199">
        <f>SUM(R481:R584)</f>
        <v>1.0632200000000001</v>
      </c>
      <c r="S480" s="198"/>
      <c r="T480" s="200">
        <f>SUM(T481:T584)</f>
        <v>1.0871200000000001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1" t="s">
        <v>82</v>
      </c>
      <c r="AT480" s="202" t="s">
        <v>71</v>
      </c>
      <c r="AU480" s="202" t="s">
        <v>80</v>
      </c>
      <c r="AY480" s="201" t="s">
        <v>141</v>
      </c>
      <c r="BK480" s="203">
        <f>SUM(BK481:BK584)</f>
        <v>0</v>
      </c>
    </row>
    <row r="481" s="2" customFormat="1" ht="21.75" customHeight="1">
      <c r="A481" s="40"/>
      <c r="B481" s="41"/>
      <c r="C481" s="206" t="s">
        <v>675</v>
      </c>
      <c r="D481" s="206" t="s">
        <v>144</v>
      </c>
      <c r="E481" s="207" t="s">
        <v>676</v>
      </c>
      <c r="F481" s="208" t="s">
        <v>677</v>
      </c>
      <c r="G481" s="209" t="s">
        <v>147</v>
      </c>
      <c r="H481" s="210">
        <v>27.178000000000001</v>
      </c>
      <c r="I481" s="211"/>
      <c r="J481" s="212">
        <f>ROUND(I481*H481,2)</f>
        <v>0</v>
      </c>
      <c r="K481" s="208" t="s">
        <v>148</v>
      </c>
      <c r="L481" s="46"/>
      <c r="M481" s="213" t="s">
        <v>19</v>
      </c>
      <c r="N481" s="214" t="s">
        <v>43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0.040000000000000001</v>
      </c>
      <c r="T481" s="216">
        <f>S481*H481</f>
        <v>1.0871200000000001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184</v>
      </c>
      <c r="AT481" s="217" t="s">
        <v>144</v>
      </c>
      <c r="AU481" s="217" t="s">
        <v>82</v>
      </c>
      <c r="AY481" s="19" t="s">
        <v>141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80</v>
      </c>
      <c r="BK481" s="218">
        <f>ROUND(I481*H481,2)</f>
        <v>0</v>
      </c>
      <c r="BL481" s="19" t="s">
        <v>184</v>
      </c>
      <c r="BM481" s="217" t="s">
        <v>678</v>
      </c>
    </row>
    <row r="482" s="2" customFormat="1">
      <c r="A482" s="40"/>
      <c r="B482" s="41"/>
      <c r="C482" s="42"/>
      <c r="D482" s="219" t="s">
        <v>151</v>
      </c>
      <c r="E482" s="42"/>
      <c r="F482" s="220" t="s">
        <v>679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151</v>
      </c>
      <c r="AU482" s="19" t="s">
        <v>82</v>
      </c>
    </row>
    <row r="483" s="13" customFormat="1">
      <c r="A483" s="13"/>
      <c r="B483" s="224"/>
      <c r="C483" s="225"/>
      <c r="D483" s="226" t="s">
        <v>153</v>
      </c>
      <c r="E483" s="227" t="s">
        <v>19</v>
      </c>
      <c r="F483" s="228" t="s">
        <v>213</v>
      </c>
      <c r="G483" s="225"/>
      <c r="H483" s="227" t="s">
        <v>19</v>
      </c>
      <c r="I483" s="229"/>
      <c r="J483" s="225"/>
      <c r="K483" s="225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153</v>
      </c>
      <c r="AU483" s="234" t="s">
        <v>82</v>
      </c>
      <c r="AV483" s="13" t="s">
        <v>80</v>
      </c>
      <c r="AW483" s="13" t="s">
        <v>33</v>
      </c>
      <c r="AX483" s="13" t="s">
        <v>72</v>
      </c>
      <c r="AY483" s="234" t="s">
        <v>141</v>
      </c>
    </row>
    <row r="484" s="14" customFormat="1">
      <c r="A484" s="14"/>
      <c r="B484" s="235"/>
      <c r="C484" s="236"/>
      <c r="D484" s="226" t="s">
        <v>153</v>
      </c>
      <c r="E484" s="237" t="s">
        <v>19</v>
      </c>
      <c r="F484" s="238" t="s">
        <v>680</v>
      </c>
      <c r="G484" s="236"/>
      <c r="H484" s="239">
        <v>27.178000000000001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153</v>
      </c>
      <c r="AU484" s="245" t="s">
        <v>82</v>
      </c>
      <c r="AV484" s="14" t="s">
        <v>82</v>
      </c>
      <c r="AW484" s="14" t="s">
        <v>33</v>
      </c>
      <c r="AX484" s="14" t="s">
        <v>80</v>
      </c>
      <c r="AY484" s="245" t="s">
        <v>141</v>
      </c>
    </row>
    <row r="485" s="2" customFormat="1" ht="16.5" customHeight="1">
      <c r="A485" s="40"/>
      <c r="B485" s="41"/>
      <c r="C485" s="206" t="s">
        <v>681</v>
      </c>
      <c r="D485" s="206" t="s">
        <v>144</v>
      </c>
      <c r="E485" s="207" t="s">
        <v>682</v>
      </c>
      <c r="F485" s="208" t="s">
        <v>683</v>
      </c>
      <c r="G485" s="209" t="s">
        <v>147</v>
      </c>
      <c r="H485" s="210">
        <v>5.6200000000000001</v>
      </c>
      <c r="I485" s="211"/>
      <c r="J485" s="212">
        <f>ROUND(I485*H485,2)</f>
        <v>0</v>
      </c>
      <c r="K485" s="208" t="s">
        <v>148</v>
      </c>
      <c r="L485" s="46"/>
      <c r="M485" s="213" t="s">
        <v>19</v>
      </c>
      <c r="N485" s="214" t="s">
        <v>43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184</v>
      </c>
      <c r="AT485" s="217" t="s">
        <v>144</v>
      </c>
      <c r="AU485" s="217" t="s">
        <v>82</v>
      </c>
      <c r="AY485" s="19" t="s">
        <v>141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80</v>
      </c>
      <c r="BK485" s="218">
        <f>ROUND(I485*H485,2)</f>
        <v>0</v>
      </c>
      <c r="BL485" s="19" t="s">
        <v>184</v>
      </c>
      <c r="BM485" s="217" t="s">
        <v>684</v>
      </c>
    </row>
    <row r="486" s="2" customFormat="1">
      <c r="A486" s="40"/>
      <c r="B486" s="41"/>
      <c r="C486" s="42"/>
      <c r="D486" s="219" t="s">
        <v>151</v>
      </c>
      <c r="E486" s="42"/>
      <c r="F486" s="220" t="s">
        <v>685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151</v>
      </c>
      <c r="AU486" s="19" t="s">
        <v>82</v>
      </c>
    </row>
    <row r="487" s="13" customFormat="1">
      <c r="A487" s="13"/>
      <c r="B487" s="224"/>
      <c r="C487" s="225"/>
      <c r="D487" s="226" t="s">
        <v>153</v>
      </c>
      <c r="E487" s="227" t="s">
        <v>19</v>
      </c>
      <c r="F487" s="228" t="s">
        <v>154</v>
      </c>
      <c r="G487" s="225"/>
      <c r="H487" s="227" t="s">
        <v>19</v>
      </c>
      <c r="I487" s="229"/>
      <c r="J487" s="225"/>
      <c r="K487" s="225"/>
      <c r="L487" s="230"/>
      <c r="M487" s="231"/>
      <c r="N487" s="232"/>
      <c r="O487" s="232"/>
      <c r="P487" s="232"/>
      <c r="Q487" s="232"/>
      <c r="R487" s="232"/>
      <c r="S487" s="232"/>
      <c r="T487" s="23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4" t="s">
        <v>153</v>
      </c>
      <c r="AU487" s="234" t="s">
        <v>82</v>
      </c>
      <c r="AV487" s="13" t="s">
        <v>80</v>
      </c>
      <c r="AW487" s="13" t="s">
        <v>33</v>
      </c>
      <c r="AX487" s="13" t="s">
        <v>72</v>
      </c>
      <c r="AY487" s="234" t="s">
        <v>141</v>
      </c>
    </row>
    <row r="488" s="13" customFormat="1">
      <c r="A488" s="13"/>
      <c r="B488" s="224"/>
      <c r="C488" s="225"/>
      <c r="D488" s="226" t="s">
        <v>153</v>
      </c>
      <c r="E488" s="227" t="s">
        <v>19</v>
      </c>
      <c r="F488" s="228" t="s">
        <v>175</v>
      </c>
      <c r="G488" s="225"/>
      <c r="H488" s="227" t="s">
        <v>19</v>
      </c>
      <c r="I488" s="229"/>
      <c r="J488" s="225"/>
      <c r="K488" s="225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153</v>
      </c>
      <c r="AU488" s="234" t="s">
        <v>82</v>
      </c>
      <c r="AV488" s="13" t="s">
        <v>80</v>
      </c>
      <c r="AW488" s="13" t="s">
        <v>33</v>
      </c>
      <c r="AX488" s="13" t="s">
        <v>72</v>
      </c>
      <c r="AY488" s="234" t="s">
        <v>141</v>
      </c>
    </row>
    <row r="489" s="14" customFormat="1">
      <c r="A489" s="14"/>
      <c r="B489" s="235"/>
      <c r="C489" s="236"/>
      <c r="D489" s="226" t="s">
        <v>153</v>
      </c>
      <c r="E489" s="237" t="s">
        <v>19</v>
      </c>
      <c r="F489" s="238" t="s">
        <v>176</v>
      </c>
      <c r="G489" s="236"/>
      <c r="H489" s="239">
        <v>5.6200000000000001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153</v>
      </c>
      <c r="AU489" s="245" t="s">
        <v>82</v>
      </c>
      <c r="AV489" s="14" t="s">
        <v>82</v>
      </c>
      <c r="AW489" s="14" t="s">
        <v>33</v>
      </c>
      <c r="AX489" s="14" t="s">
        <v>80</v>
      </c>
      <c r="AY489" s="245" t="s">
        <v>141</v>
      </c>
    </row>
    <row r="490" s="2" customFormat="1" ht="16.5" customHeight="1">
      <c r="A490" s="40"/>
      <c r="B490" s="41"/>
      <c r="C490" s="257" t="s">
        <v>686</v>
      </c>
      <c r="D490" s="257" t="s">
        <v>188</v>
      </c>
      <c r="E490" s="258" t="s">
        <v>687</v>
      </c>
      <c r="F490" s="259" t="s">
        <v>688</v>
      </c>
      <c r="G490" s="260" t="s">
        <v>147</v>
      </c>
      <c r="H490" s="261">
        <v>6.1820000000000004</v>
      </c>
      <c r="I490" s="262"/>
      <c r="J490" s="263">
        <f>ROUND(I490*H490,2)</f>
        <v>0</v>
      </c>
      <c r="K490" s="259" t="s">
        <v>148</v>
      </c>
      <c r="L490" s="264"/>
      <c r="M490" s="265" t="s">
        <v>19</v>
      </c>
      <c r="N490" s="266" t="s">
        <v>43</v>
      </c>
      <c r="O490" s="86"/>
      <c r="P490" s="215">
        <f>O490*H490</f>
        <v>0</v>
      </c>
      <c r="Q490" s="215">
        <v>0.01</v>
      </c>
      <c r="R490" s="215">
        <f>Q490*H490</f>
        <v>0.061820000000000007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192</v>
      </c>
      <c r="AT490" s="217" t="s">
        <v>188</v>
      </c>
      <c r="AU490" s="217" t="s">
        <v>82</v>
      </c>
      <c r="AY490" s="19" t="s">
        <v>141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80</v>
      </c>
      <c r="BK490" s="218">
        <f>ROUND(I490*H490,2)</f>
        <v>0</v>
      </c>
      <c r="BL490" s="19" t="s">
        <v>184</v>
      </c>
      <c r="BM490" s="217" t="s">
        <v>689</v>
      </c>
    </row>
    <row r="491" s="14" customFormat="1">
      <c r="A491" s="14"/>
      <c r="B491" s="235"/>
      <c r="C491" s="236"/>
      <c r="D491" s="226" t="s">
        <v>153</v>
      </c>
      <c r="E491" s="236"/>
      <c r="F491" s="238" t="s">
        <v>690</v>
      </c>
      <c r="G491" s="236"/>
      <c r="H491" s="239">
        <v>6.1820000000000004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5" t="s">
        <v>153</v>
      </c>
      <c r="AU491" s="245" t="s">
        <v>82</v>
      </c>
      <c r="AV491" s="14" t="s">
        <v>82</v>
      </c>
      <c r="AW491" s="14" t="s">
        <v>4</v>
      </c>
      <c r="AX491" s="14" t="s">
        <v>80</v>
      </c>
      <c r="AY491" s="245" t="s">
        <v>141</v>
      </c>
    </row>
    <row r="492" s="2" customFormat="1" ht="16.5" customHeight="1">
      <c r="A492" s="40"/>
      <c r="B492" s="41"/>
      <c r="C492" s="206" t="s">
        <v>691</v>
      </c>
      <c r="D492" s="206" t="s">
        <v>144</v>
      </c>
      <c r="E492" s="207" t="s">
        <v>692</v>
      </c>
      <c r="F492" s="208" t="s">
        <v>693</v>
      </c>
      <c r="G492" s="209" t="s">
        <v>147</v>
      </c>
      <c r="H492" s="210">
        <v>5.6200000000000001</v>
      </c>
      <c r="I492" s="211"/>
      <c r="J492" s="212">
        <f>ROUND(I492*H492,2)</f>
        <v>0</v>
      </c>
      <c r="K492" s="208" t="s">
        <v>148</v>
      </c>
      <c r="L492" s="46"/>
      <c r="M492" s="213" t="s">
        <v>19</v>
      </c>
      <c r="N492" s="214" t="s">
        <v>43</v>
      </c>
      <c r="O492" s="86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184</v>
      </c>
      <c r="AT492" s="217" t="s">
        <v>144</v>
      </c>
      <c r="AU492" s="217" t="s">
        <v>82</v>
      </c>
      <c r="AY492" s="19" t="s">
        <v>141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80</v>
      </c>
      <c r="BK492" s="218">
        <f>ROUND(I492*H492,2)</f>
        <v>0</v>
      </c>
      <c r="BL492" s="19" t="s">
        <v>184</v>
      </c>
      <c r="BM492" s="217" t="s">
        <v>694</v>
      </c>
    </row>
    <row r="493" s="2" customFormat="1">
      <c r="A493" s="40"/>
      <c r="B493" s="41"/>
      <c r="C493" s="42"/>
      <c r="D493" s="219" t="s">
        <v>151</v>
      </c>
      <c r="E493" s="42"/>
      <c r="F493" s="220" t="s">
        <v>695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151</v>
      </c>
      <c r="AU493" s="19" t="s">
        <v>82</v>
      </c>
    </row>
    <row r="494" s="13" customFormat="1">
      <c r="A494" s="13"/>
      <c r="B494" s="224"/>
      <c r="C494" s="225"/>
      <c r="D494" s="226" t="s">
        <v>153</v>
      </c>
      <c r="E494" s="227" t="s">
        <v>19</v>
      </c>
      <c r="F494" s="228" t="s">
        <v>154</v>
      </c>
      <c r="G494" s="225"/>
      <c r="H494" s="227" t="s">
        <v>19</v>
      </c>
      <c r="I494" s="229"/>
      <c r="J494" s="225"/>
      <c r="K494" s="225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153</v>
      </c>
      <c r="AU494" s="234" t="s">
        <v>82</v>
      </c>
      <c r="AV494" s="13" t="s">
        <v>80</v>
      </c>
      <c r="AW494" s="13" t="s">
        <v>33</v>
      </c>
      <c r="AX494" s="13" t="s">
        <v>72</v>
      </c>
      <c r="AY494" s="234" t="s">
        <v>141</v>
      </c>
    </row>
    <row r="495" s="13" customFormat="1">
      <c r="A495" s="13"/>
      <c r="B495" s="224"/>
      <c r="C495" s="225"/>
      <c r="D495" s="226" t="s">
        <v>153</v>
      </c>
      <c r="E495" s="227" t="s">
        <v>19</v>
      </c>
      <c r="F495" s="228" t="s">
        <v>175</v>
      </c>
      <c r="G495" s="225"/>
      <c r="H495" s="227" t="s">
        <v>19</v>
      </c>
      <c r="I495" s="229"/>
      <c r="J495" s="225"/>
      <c r="K495" s="225"/>
      <c r="L495" s="230"/>
      <c r="M495" s="231"/>
      <c r="N495" s="232"/>
      <c r="O495" s="232"/>
      <c r="P495" s="232"/>
      <c r="Q495" s="232"/>
      <c r="R495" s="232"/>
      <c r="S495" s="232"/>
      <c r="T495" s="23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4" t="s">
        <v>153</v>
      </c>
      <c r="AU495" s="234" t="s">
        <v>82</v>
      </c>
      <c r="AV495" s="13" t="s">
        <v>80</v>
      </c>
      <c r="AW495" s="13" t="s">
        <v>33</v>
      </c>
      <c r="AX495" s="13" t="s">
        <v>72</v>
      </c>
      <c r="AY495" s="234" t="s">
        <v>141</v>
      </c>
    </row>
    <row r="496" s="14" customFormat="1">
      <c r="A496" s="14"/>
      <c r="B496" s="235"/>
      <c r="C496" s="236"/>
      <c r="D496" s="226" t="s">
        <v>153</v>
      </c>
      <c r="E496" s="237" t="s">
        <v>19</v>
      </c>
      <c r="F496" s="238" t="s">
        <v>176</v>
      </c>
      <c r="G496" s="236"/>
      <c r="H496" s="239">
        <v>5.6200000000000001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153</v>
      </c>
      <c r="AU496" s="245" t="s">
        <v>82</v>
      </c>
      <c r="AV496" s="14" t="s">
        <v>82</v>
      </c>
      <c r="AW496" s="14" t="s">
        <v>33</v>
      </c>
      <c r="AX496" s="14" t="s">
        <v>80</v>
      </c>
      <c r="AY496" s="245" t="s">
        <v>141</v>
      </c>
    </row>
    <row r="497" s="2" customFormat="1" ht="16.5" customHeight="1">
      <c r="A497" s="40"/>
      <c r="B497" s="41"/>
      <c r="C497" s="257" t="s">
        <v>696</v>
      </c>
      <c r="D497" s="257" t="s">
        <v>188</v>
      </c>
      <c r="E497" s="258" t="s">
        <v>697</v>
      </c>
      <c r="F497" s="259" t="s">
        <v>698</v>
      </c>
      <c r="G497" s="260" t="s">
        <v>147</v>
      </c>
      <c r="H497" s="261">
        <v>5.6200000000000001</v>
      </c>
      <c r="I497" s="262"/>
      <c r="J497" s="263">
        <f>ROUND(I497*H497,2)</f>
        <v>0</v>
      </c>
      <c r="K497" s="259" t="s">
        <v>148</v>
      </c>
      <c r="L497" s="264"/>
      <c r="M497" s="265" t="s">
        <v>19</v>
      </c>
      <c r="N497" s="266" t="s">
        <v>43</v>
      </c>
      <c r="O497" s="86"/>
      <c r="P497" s="215">
        <f>O497*H497</f>
        <v>0</v>
      </c>
      <c r="Q497" s="215">
        <v>0.02</v>
      </c>
      <c r="R497" s="215">
        <f>Q497*H497</f>
        <v>0.1124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192</v>
      </c>
      <c r="AT497" s="217" t="s">
        <v>188</v>
      </c>
      <c r="AU497" s="217" t="s">
        <v>82</v>
      </c>
      <c r="AY497" s="19" t="s">
        <v>141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184</v>
      </c>
      <c r="BM497" s="217" t="s">
        <v>699</v>
      </c>
    </row>
    <row r="498" s="2" customFormat="1" ht="21.75" customHeight="1">
      <c r="A498" s="40"/>
      <c r="B498" s="41"/>
      <c r="C498" s="206" t="s">
        <v>700</v>
      </c>
      <c r="D498" s="206" t="s">
        <v>144</v>
      </c>
      <c r="E498" s="207" t="s">
        <v>701</v>
      </c>
      <c r="F498" s="208" t="s">
        <v>702</v>
      </c>
      <c r="G498" s="209" t="s">
        <v>298</v>
      </c>
      <c r="H498" s="210">
        <v>1</v>
      </c>
      <c r="I498" s="211"/>
      <c r="J498" s="212">
        <f>ROUND(I498*H498,2)</f>
        <v>0</v>
      </c>
      <c r="K498" s="208" t="s">
        <v>148</v>
      </c>
      <c r="L498" s="46"/>
      <c r="M498" s="213" t="s">
        <v>19</v>
      </c>
      <c r="N498" s="214" t="s">
        <v>43</v>
      </c>
      <c r="O498" s="86"/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184</v>
      </c>
      <c r="AT498" s="217" t="s">
        <v>144</v>
      </c>
      <c r="AU498" s="217" t="s">
        <v>82</v>
      </c>
      <c r="AY498" s="19" t="s">
        <v>141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80</v>
      </c>
      <c r="BK498" s="218">
        <f>ROUND(I498*H498,2)</f>
        <v>0</v>
      </c>
      <c r="BL498" s="19" t="s">
        <v>184</v>
      </c>
      <c r="BM498" s="217" t="s">
        <v>703</v>
      </c>
    </row>
    <row r="499" s="2" customFormat="1">
      <c r="A499" s="40"/>
      <c r="B499" s="41"/>
      <c r="C499" s="42"/>
      <c r="D499" s="219" t="s">
        <v>151</v>
      </c>
      <c r="E499" s="42"/>
      <c r="F499" s="220" t="s">
        <v>704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151</v>
      </c>
      <c r="AU499" s="19" t="s">
        <v>82</v>
      </c>
    </row>
    <row r="500" s="13" customFormat="1">
      <c r="A500" s="13"/>
      <c r="B500" s="224"/>
      <c r="C500" s="225"/>
      <c r="D500" s="226" t="s">
        <v>153</v>
      </c>
      <c r="E500" s="227" t="s">
        <v>19</v>
      </c>
      <c r="F500" s="228" t="s">
        <v>542</v>
      </c>
      <c r="G500" s="225"/>
      <c r="H500" s="227" t="s">
        <v>19</v>
      </c>
      <c r="I500" s="229"/>
      <c r="J500" s="225"/>
      <c r="K500" s="225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153</v>
      </c>
      <c r="AU500" s="234" t="s">
        <v>82</v>
      </c>
      <c r="AV500" s="13" t="s">
        <v>80</v>
      </c>
      <c r="AW500" s="13" t="s">
        <v>33</v>
      </c>
      <c r="AX500" s="13" t="s">
        <v>72</v>
      </c>
      <c r="AY500" s="234" t="s">
        <v>141</v>
      </c>
    </row>
    <row r="501" s="13" customFormat="1">
      <c r="A501" s="13"/>
      <c r="B501" s="224"/>
      <c r="C501" s="225"/>
      <c r="D501" s="226" t="s">
        <v>153</v>
      </c>
      <c r="E501" s="227" t="s">
        <v>19</v>
      </c>
      <c r="F501" s="228" t="s">
        <v>705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153</v>
      </c>
      <c r="AU501" s="234" t="s">
        <v>82</v>
      </c>
      <c r="AV501" s="13" t="s">
        <v>80</v>
      </c>
      <c r="AW501" s="13" t="s">
        <v>33</v>
      </c>
      <c r="AX501" s="13" t="s">
        <v>72</v>
      </c>
      <c r="AY501" s="234" t="s">
        <v>141</v>
      </c>
    </row>
    <row r="502" s="14" customFormat="1">
      <c r="A502" s="14"/>
      <c r="B502" s="235"/>
      <c r="C502" s="236"/>
      <c r="D502" s="226" t="s">
        <v>153</v>
      </c>
      <c r="E502" s="237" t="s">
        <v>19</v>
      </c>
      <c r="F502" s="238" t="s">
        <v>80</v>
      </c>
      <c r="G502" s="236"/>
      <c r="H502" s="239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153</v>
      </c>
      <c r="AU502" s="245" t="s">
        <v>82</v>
      </c>
      <c r="AV502" s="14" t="s">
        <v>82</v>
      </c>
      <c r="AW502" s="14" t="s">
        <v>33</v>
      </c>
      <c r="AX502" s="14" t="s">
        <v>80</v>
      </c>
      <c r="AY502" s="245" t="s">
        <v>141</v>
      </c>
    </row>
    <row r="503" s="2" customFormat="1" ht="24.15" customHeight="1">
      <c r="A503" s="40"/>
      <c r="B503" s="41"/>
      <c r="C503" s="257" t="s">
        <v>706</v>
      </c>
      <c r="D503" s="257" t="s">
        <v>188</v>
      </c>
      <c r="E503" s="258" t="s">
        <v>707</v>
      </c>
      <c r="F503" s="259" t="s">
        <v>708</v>
      </c>
      <c r="G503" s="260" t="s">
        <v>298</v>
      </c>
      <c r="H503" s="261">
        <v>1</v>
      </c>
      <c r="I503" s="262"/>
      <c r="J503" s="263">
        <f>ROUND(I503*H503,2)</f>
        <v>0</v>
      </c>
      <c r="K503" s="259" t="s">
        <v>167</v>
      </c>
      <c r="L503" s="264"/>
      <c r="M503" s="265" t="s">
        <v>19</v>
      </c>
      <c r="N503" s="266" t="s">
        <v>43</v>
      </c>
      <c r="O503" s="86"/>
      <c r="P503" s="215">
        <f>O503*H503</f>
        <v>0</v>
      </c>
      <c r="Q503" s="215">
        <v>0.20000000000000001</v>
      </c>
      <c r="R503" s="215">
        <f>Q503*H503</f>
        <v>0.20000000000000001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192</v>
      </c>
      <c r="AT503" s="217" t="s">
        <v>188</v>
      </c>
      <c r="AU503" s="217" t="s">
        <v>82</v>
      </c>
      <c r="AY503" s="19" t="s">
        <v>141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80</v>
      </c>
      <c r="BK503" s="218">
        <f>ROUND(I503*H503,2)</f>
        <v>0</v>
      </c>
      <c r="BL503" s="19" t="s">
        <v>184</v>
      </c>
      <c r="BM503" s="217" t="s">
        <v>709</v>
      </c>
    </row>
    <row r="504" s="14" customFormat="1">
      <c r="A504" s="14"/>
      <c r="B504" s="235"/>
      <c r="C504" s="236"/>
      <c r="D504" s="226" t="s">
        <v>153</v>
      </c>
      <c r="E504" s="237" t="s">
        <v>19</v>
      </c>
      <c r="F504" s="238" t="s">
        <v>80</v>
      </c>
      <c r="G504" s="236"/>
      <c r="H504" s="239">
        <v>1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5" t="s">
        <v>153</v>
      </c>
      <c r="AU504" s="245" t="s">
        <v>82</v>
      </c>
      <c r="AV504" s="14" t="s">
        <v>82</v>
      </c>
      <c r="AW504" s="14" t="s">
        <v>33</v>
      </c>
      <c r="AX504" s="14" t="s">
        <v>80</v>
      </c>
      <c r="AY504" s="245" t="s">
        <v>141</v>
      </c>
    </row>
    <row r="505" s="2" customFormat="1" ht="21.75" customHeight="1">
      <c r="A505" s="40"/>
      <c r="B505" s="41"/>
      <c r="C505" s="206" t="s">
        <v>710</v>
      </c>
      <c r="D505" s="206" t="s">
        <v>144</v>
      </c>
      <c r="E505" s="207" t="s">
        <v>711</v>
      </c>
      <c r="F505" s="208" t="s">
        <v>712</v>
      </c>
      <c r="G505" s="209" t="s">
        <v>298</v>
      </c>
      <c r="H505" s="210">
        <v>1</v>
      </c>
      <c r="I505" s="211"/>
      <c r="J505" s="212">
        <f>ROUND(I505*H505,2)</f>
        <v>0</v>
      </c>
      <c r="K505" s="208" t="s">
        <v>148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184</v>
      </c>
      <c r="AT505" s="217" t="s">
        <v>144</v>
      </c>
      <c r="AU505" s="217" t="s">
        <v>82</v>
      </c>
      <c r="AY505" s="19" t="s">
        <v>141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184</v>
      </c>
      <c r="BM505" s="217" t="s">
        <v>713</v>
      </c>
    </row>
    <row r="506" s="2" customFormat="1">
      <c r="A506" s="40"/>
      <c r="B506" s="41"/>
      <c r="C506" s="42"/>
      <c r="D506" s="219" t="s">
        <v>151</v>
      </c>
      <c r="E506" s="42"/>
      <c r="F506" s="220" t="s">
        <v>714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151</v>
      </c>
      <c r="AU506" s="19" t="s">
        <v>82</v>
      </c>
    </row>
    <row r="507" s="13" customFormat="1">
      <c r="A507" s="13"/>
      <c r="B507" s="224"/>
      <c r="C507" s="225"/>
      <c r="D507" s="226" t="s">
        <v>153</v>
      </c>
      <c r="E507" s="227" t="s">
        <v>19</v>
      </c>
      <c r="F507" s="228" t="s">
        <v>542</v>
      </c>
      <c r="G507" s="225"/>
      <c r="H507" s="227" t="s">
        <v>19</v>
      </c>
      <c r="I507" s="229"/>
      <c r="J507" s="225"/>
      <c r="K507" s="225"/>
      <c r="L507" s="230"/>
      <c r="M507" s="231"/>
      <c r="N507" s="232"/>
      <c r="O507" s="232"/>
      <c r="P507" s="232"/>
      <c r="Q507" s="232"/>
      <c r="R507" s="232"/>
      <c r="S507" s="232"/>
      <c r="T507" s="23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4" t="s">
        <v>153</v>
      </c>
      <c r="AU507" s="234" t="s">
        <v>82</v>
      </c>
      <c r="AV507" s="13" t="s">
        <v>80</v>
      </c>
      <c r="AW507" s="13" t="s">
        <v>33</v>
      </c>
      <c r="AX507" s="13" t="s">
        <v>72</v>
      </c>
      <c r="AY507" s="234" t="s">
        <v>141</v>
      </c>
    </row>
    <row r="508" s="13" customFormat="1">
      <c r="A508" s="13"/>
      <c r="B508" s="224"/>
      <c r="C508" s="225"/>
      <c r="D508" s="226" t="s">
        <v>153</v>
      </c>
      <c r="E508" s="227" t="s">
        <v>19</v>
      </c>
      <c r="F508" s="228" t="s">
        <v>715</v>
      </c>
      <c r="G508" s="225"/>
      <c r="H508" s="227" t="s">
        <v>19</v>
      </c>
      <c r="I508" s="229"/>
      <c r="J508" s="225"/>
      <c r="K508" s="225"/>
      <c r="L508" s="230"/>
      <c r="M508" s="231"/>
      <c r="N508" s="232"/>
      <c r="O508" s="232"/>
      <c r="P508" s="232"/>
      <c r="Q508" s="232"/>
      <c r="R508" s="232"/>
      <c r="S508" s="232"/>
      <c r="T508" s="23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4" t="s">
        <v>153</v>
      </c>
      <c r="AU508" s="234" t="s">
        <v>82</v>
      </c>
      <c r="AV508" s="13" t="s">
        <v>80</v>
      </c>
      <c r="AW508" s="13" t="s">
        <v>33</v>
      </c>
      <c r="AX508" s="13" t="s">
        <v>72</v>
      </c>
      <c r="AY508" s="234" t="s">
        <v>141</v>
      </c>
    </row>
    <row r="509" s="14" customFormat="1">
      <c r="A509" s="14"/>
      <c r="B509" s="235"/>
      <c r="C509" s="236"/>
      <c r="D509" s="226" t="s">
        <v>153</v>
      </c>
      <c r="E509" s="237" t="s">
        <v>19</v>
      </c>
      <c r="F509" s="238" t="s">
        <v>80</v>
      </c>
      <c r="G509" s="236"/>
      <c r="H509" s="239">
        <v>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5" t="s">
        <v>153</v>
      </c>
      <c r="AU509" s="245" t="s">
        <v>82</v>
      </c>
      <c r="AV509" s="14" t="s">
        <v>82</v>
      </c>
      <c r="AW509" s="14" t="s">
        <v>33</v>
      </c>
      <c r="AX509" s="14" t="s">
        <v>80</v>
      </c>
      <c r="AY509" s="245" t="s">
        <v>141</v>
      </c>
    </row>
    <row r="510" s="2" customFormat="1" ht="24.15" customHeight="1">
      <c r="A510" s="40"/>
      <c r="B510" s="41"/>
      <c r="C510" s="257" t="s">
        <v>716</v>
      </c>
      <c r="D510" s="257" t="s">
        <v>188</v>
      </c>
      <c r="E510" s="258" t="s">
        <v>717</v>
      </c>
      <c r="F510" s="259" t="s">
        <v>718</v>
      </c>
      <c r="G510" s="260" t="s">
        <v>298</v>
      </c>
      <c r="H510" s="261">
        <v>1</v>
      </c>
      <c r="I510" s="262"/>
      <c r="J510" s="263">
        <f>ROUND(I510*H510,2)</f>
        <v>0</v>
      </c>
      <c r="K510" s="259" t="s">
        <v>167</v>
      </c>
      <c r="L510" s="264"/>
      <c r="M510" s="265" t="s">
        <v>19</v>
      </c>
      <c r="N510" s="266" t="s">
        <v>43</v>
      </c>
      <c r="O510" s="86"/>
      <c r="P510" s="215">
        <f>O510*H510</f>
        <v>0</v>
      </c>
      <c r="Q510" s="215">
        <v>0.20000000000000001</v>
      </c>
      <c r="R510" s="215">
        <f>Q510*H510</f>
        <v>0.20000000000000001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192</v>
      </c>
      <c r="AT510" s="217" t="s">
        <v>188</v>
      </c>
      <c r="AU510" s="217" t="s">
        <v>82</v>
      </c>
      <c r="AY510" s="19" t="s">
        <v>141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80</v>
      </c>
      <c r="BK510" s="218">
        <f>ROUND(I510*H510,2)</f>
        <v>0</v>
      </c>
      <c r="BL510" s="19" t="s">
        <v>184</v>
      </c>
      <c r="BM510" s="217" t="s">
        <v>719</v>
      </c>
    </row>
    <row r="511" s="14" customFormat="1">
      <c r="A511" s="14"/>
      <c r="B511" s="235"/>
      <c r="C511" s="236"/>
      <c r="D511" s="226" t="s">
        <v>153</v>
      </c>
      <c r="E511" s="237" t="s">
        <v>19</v>
      </c>
      <c r="F511" s="238" t="s">
        <v>80</v>
      </c>
      <c r="G511" s="236"/>
      <c r="H511" s="239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153</v>
      </c>
      <c r="AU511" s="245" t="s">
        <v>82</v>
      </c>
      <c r="AV511" s="14" t="s">
        <v>82</v>
      </c>
      <c r="AW511" s="14" t="s">
        <v>33</v>
      </c>
      <c r="AX511" s="14" t="s">
        <v>80</v>
      </c>
      <c r="AY511" s="245" t="s">
        <v>141</v>
      </c>
    </row>
    <row r="512" s="2" customFormat="1" ht="24.15" customHeight="1">
      <c r="A512" s="40"/>
      <c r="B512" s="41"/>
      <c r="C512" s="206" t="s">
        <v>720</v>
      </c>
      <c r="D512" s="206" t="s">
        <v>144</v>
      </c>
      <c r="E512" s="207" t="s">
        <v>721</v>
      </c>
      <c r="F512" s="208" t="s">
        <v>722</v>
      </c>
      <c r="G512" s="209" t="s">
        <v>298</v>
      </c>
      <c r="H512" s="210">
        <v>1</v>
      </c>
      <c r="I512" s="211"/>
      <c r="J512" s="212">
        <f>ROUND(I512*H512,2)</f>
        <v>0</v>
      </c>
      <c r="K512" s="208" t="s">
        <v>167</v>
      </c>
      <c r="L512" s="46"/>
      <c r="M512" s="213" t="s">
        <v>19</v>
      </c>
      <c r="N512" s="214" t="s">
        <v>43</v>
      </c>
      <c r="O512" s="86"/>
      <c r="P512" s="215">
        <f>O512*H512</f>
        <v>0</v>
      </c>
      <c r="Q512" s="215">
        <v>0.01</v>
      </c>
      <c r="R512" s="215">
        <f>Q512*H512</f>
        <v>0.01</v>
      </c>
      <c r="S512" s="215">
        <v>0</v>
      </c>
      <c r="T512" s="21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184</v>
      </c>
      <c r="AT512" s="217" t="s">
        <v>144</v>
      </c>
      <c r="AU512" s="217" t="s">
        <v>82</v>
      </c>
      <c r="AY512" s="19" t="s">
        <v>141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80</v>
      </c>
      <c r="BK512" s="218">
        <f>ROUND(I512*H512,2)</f>
        <v>0</v>
      </c>
      <c r="BL512" s="19" t="s">
        <v>184</v>
      </c>
      <c r="BM512" s="217" t="s">
        <v>723</v>
      </c>
    </row>
    <row r="513" s="13" customFormat="1">
      <c r="A513" s="13"/>
      <c r="B513" s="224"/>
      <c r="C513" s="225"/>
      <c r="D513" s="226" t="s">
        <v>153</v>
      </c>
      <c r="E513" s="227" t="s">
        <v>19</v>
      </c>
      <c r="F513" s="228" t="s">
        <v>542</v>
      </c>
      <c r="G513" s="225"/>
      <c r="H513" s="227" t="s">
        <v>19</v>
      </c>
      <c r="I513" s="229"/>
      <c r="J513" s="225"/>
      <c r="K513" s="225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153</v>
      </c>
      <c r="AU513" s="234" t="s">
        <v>82</v>
      </c>
      <c r="AV513" s="13" t="s">
        <v>80</v>
      </c>
      <c r="AW513" s="13" t="s">
        <v>33</v>
      </c>
      <c r="AX513" s="13" t="s">
        <v>72</v>
      </c>
      <c r="AY513" s="234" t="s">
        <v>141</v>
      </c>
    </row>
    <row r="514" s="13" customFormat="1">
      <c r="A514" s="13"/>
      <c r="B514" s="224"/>
      <c r="C514" s="225"/>
      <c r="D514" s="226" t="s">
        <v>153</v>
      </c>
      <c r="E514" s="227" t="s">
        <v>19</v>
      </c>
      <c r="F514" s="228" t="s">
        <v>724</v>
      </c>
      <c r="G514" s="225"/>
      <c r="H514" s="227" t="s">
        <v>19</v>
      </c>
      <c r="I514" s="229"/>
      <c r="J514" s="225"/>
      <c r="K514" s="225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153</v>
      </c>
      <c r="AU514" s="234" t="s">
        <v>82</v>
      </c>
      <c r="AV514" s="13" t="s">
        <v>80</v>
      </c>
      <c r="AW514" s="13" t="s">
        <v>33</v>
      </c>
      <c r="AX514" s="13" t="s">
        <v>72</v>
      </c>
      <c r="AY514" s="234" t="s">
        <v>141</v>
      </c>
    </row>
    <row r="515" s="14" customFormat="1">
      <c r="A515" s="14"/>
      <c r="B515" s="235"/>
      <c r="C515" s="236"/>
      <c r="D515" s="226" t="s">
        <v>153</v>
      </c>
      <c r="E515" s="237" t="s">
        <v>19</v>
      </c>
      <c r="F515" s="238" t="s">
        <v>80</v>
      </c>
      <c r="G515" s="236"/>
      <c r="H515" s="239">
        <v>1</v>
      </c>
      <c r="I515" s="240"/>
      <c r="J515" s="236"/>
      <c r="K515" s="236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153</v>
      </c>
      <c r="AU515" s="245" t="s">
        <v>82</v>
      </c>
      <c r="AV515" s="14" t="s">
        <v>82</v>
      </c>
      <c r="AW515" s="14" t="s">
        <v>33</v>
      </c>
      <c r="AX515" s="14" t="s">
        <v>80</v>
      </c>
      <c r="AY515" s="245" t="s">
        <v>141</v>
      </c>
    </row>
    <row r="516" s="2" customFormat="1" ht="24.15" customHeight="1">
      <c r="A516" s="40"/>
      <c r="B516" s="41"/>
      <c r="C516" s="206" t="s">
        <v>725</v>
      </c>
      <c r="D516" s="206" t="s">
        <v>144</v>
      </c>
      <c r="E516" s="207" t="s">
        <v>726</v>
      </c>
      <c r="F516" s="208" t="s">
        <v>727</v>
      </c>
      <c r="G516" s="209" t="s">
        <v>298</v>
      </c>
      <c r="H516" s="210">
        <v>2</v>
      </c>
      <c r="I516" s="211"/>
      <c r="J516" s="212">
        <f>ROUND(I516*H516,2)</f>
        <v>0</v>
      </c>
      <c r="K516" s="208" t="s">
        <v>167</v>
      </c>
      <c r="L516" s="46"/>
      <c r="M516" s="213" t="s">
        <v>19</v>
      </c>
      <c r="N516" s="214" t="s">
        <v>43</v>
      </c>
      <c r="O516" s="86"/>
      <c r="P516" s="215">
        <f>O516*H516</f>
        <v>0</v>
      </c>
      <c r="Q516" s="215">
        <v>0.01</v>
      </c>
      <c r="R516" s="215">
        <f>Q516*H516</f>
        <v>0.02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184</v>
      </c>
      <c r="AT516" s="217" t="s">
        <v>144</v>
      </c>
      <c r="AU516" s="217" t="s">
        <v>82</v>
      </c>
      <c r="AY516" s="19" t="s">
        <v>141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184</v>
      </c>
      <c r="BM516" s="217" t="s">
        <v>728</v>
      </c>
    </row>
    <row r="517" s="13" customFormat="1">
      <c r="A517" s="13"/>
      <c r="B517" s="224"/>
      <c r="C517" s="225"/>
      <c r="D517" s="226" t="s">
        <v>153</v>
      </c>
      <c r="E517" s="227" t="s">
        <v>19</v>
      </c>
      <c r="F517" s="228" t="s">
        <v>542</v>
      </c>
      <c r="G517" s="225"/>
      <c r="H517" s="227" t="s">
        <v>19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153</v>
      </c>
      <c r="AU517" s="234" t="s">
        <v>82</v>
      </c>
      <c r="AV517" s="13" t="s">
        <v>80</v>
      </c>
      <c r="AW517" s="13" t="s">
        <v>33</v>
      </c>
      <c r="AX517" s="13" t="s">
        <v>72</v>
      </c>
      <c r="AY517" s="234" t="s">
        <v>141</v>
      </c>
    </row>
    <row r="518" s="13" customFormat="1">
      <c r="A518" s="13"/>
      <c r="B518" s="224"/>
      <c r="C518" s="225"/>
      <c r="D518" s="226" t="s">
        <v>153</v>
      </c>
      <c r="E518" s="227" t="s">
        <v>19</v>
      </c>
      <c r="F518" s="228" t="s">
        <v>729</v>
      </c>
      <c r="G518" s="225"/>
      <c r="H518" s="227" t="s">
        <v>19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153</v>
      </c>
      <c r="AU518" s="234" t="s">
        <v>82</v>
      </c>
      <c r="AV518" s="13" t="s">
        <v>80</v>
      </c>
      <c r="AW518" s="13" t="s">
        <v>33</v>
      </c>
      <c r="AX518" s="13" t="s">
        <v>72</v>
      </c>
      <c r="AY518" s="234" t="s">
        <v>141</v>
      </c>
    </row>
    <row r="519" s="14" customFormat="1">
      <c r="A519" s="14"/>
      <c r="B519" s="235"/>
      <c r="C519" s="236"/>
      <c r="D519" s="226" t="s">
        <v>153</v>
      </c>
      <c r="E519" s="237" t="s">
        <v>19</v>
      </c>
      <c r="F519" s="238" t="s">
        <v>82</v>
      </c>
      <c r="G519" s="236"/>
      <c r="H519" s="239">
        <v>2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153</v>
      </c>
      <c r="AU519" s="245" t="s">
        <v>82</v>
      </c>
      <c r="AV519" s="14" t="s">
        <v>82</v>
      </c>
      <c r="AW519" s="14" t="s">
        <v>33</v>
      </c>
      <c r="AX519" s="14" t="s">
        <v>80</v>
      </c>
      <c r="AY519" s="245" t="s">
        <v>141</v>
      </c>
    </row>
    <row r="520" s="2" customFormat="1" ht="24.15" customHeight="1">
      <c r="A520" s="40"/>
      <c r="B520" s="41"/>
      <c r="C520" s="206" t="s">
        <v>730</v>
      </c>
      <c r="D520" s="206" t="s">
        <v>144</v>
      </c>
      <c r="E520" s="207" t="s">
        <v>731</v>
      </c>
      <c r="F520" s="208" t="s">
        <v>732</v>
      </c>
      <c r="G520" s="209" t="s">
        <v>298</v>
      </c>
      <c r="H520" s="210">
        <v>1</v>
      </c>
      <c r="I520" s="211"/>
      <c r="J520" s="212">
        <f>ROUND(I520*H520,2)</f>
        <v>0</v>
      </c>
      <c r="K520" s="208" t="s">
        <v>167</v>
      </c>
      <c r="L520" s="46"/>
      <c r="M520" s="213" t="s">
        <v>19</v>
      </c>
      <c r="N520" s="214" t="s">
        <v>43</v>
      </c>
      <c r="O520" s="86"/>
      <c r="P520" s="215">
        <f>O520*H520</f>
        <v>0</v>
      </c>
      <c r="Q520" s="215">
        <v>0.01</v>
      </c>
      <c r="R520" s="215">
        <f>Q520*H520</f>
        <v>0.01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184</v>
      </c>
      <c r="AT520" s="217" t="s">
        <v>144</v>
      </c>
      <c r="AU520" s="217" t="s">
        <v>82</v>
      </c>
      <c r="AY520" s="19" t="s">
        <v>141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80</v>
      </c>
      <c r="BK520" s="218">
        <f>ROUND(I520*H520,2)</f>
        <v>0</v>
      </c>
      <c r="BL520" s="19" t="s">
        <v>184</v>
      </c>
      <c r="BM520" s="217" t="s">
        <v>733</v>
      </c>
    </row>
    <row r="521" s="13" customFormat="1">
      <c r="A521" s="13"/>
      <c r="B521" s="224"/>
      <c r="C521" s="225"/>
      <c r="D521" s="226" t="s">
        <v>153</v>
      </c>
      <c r="E521" s="227" t="s">
        <v>19</v>
      </c>
      <c r="F521" s="228" t="s">
        <v>542</v>
      </c>
      <c r="G521" s="225"/>
      <c r="H521" s="227" t="s">
        <v>19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153</v>
      </c>
      <c r="AU521" s="234" t="s">
        <v>82</v>
      </c>
      <c r="AV521" s="13" t="s">
        <v>80</v>
      </c>
      <c r="AW521" s="13" t="s">
        <v>33</v>
      </c>
      <c r="AX521" s="13" t="s">
        <v>72</v>
      </c>
      <c r="AY521" s="234" t="s">
        <v>141</v>
      </c>
    </row>
    <row r="522" s="13" customFormat="1">
      <c r="A522" s="13"/>
      <c r="B522" s="224"/>
      <c r="C522" s="225"/>
      <c r="D522" s="226" t="s">
        <v>153</v>
      </c>
      <c r="E522" s="227" t="s">
        <v>19</v>
      </c>
      <c r="F522" s="228" t="s">
        <v>734</v>
      </c>
      <c r="G522" s="225"/>
      <c r="H522" s="227" t="s">
        <v>19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153</v>
      </c>
      <c r="AU522" s="234" t="s">
        <v>82</v>
      </c>
      <c r="AV522" s="13" t="s">
        <v>80</v>
      </c>
      <c r="AW522" s="13" t="s">
        <v>33</v>
      </c>
      <c r="AX522" s="13" t="s">
        <v>72</v>
      </c>
      <c r="AY522" s="234" t="s">
        <v>141</v>
      </c>
    </row>
    <row r="523" s="14" customFormat="1">
      <c r="A523" s="14"/>
      <c r="B523" s="235"/>
      <c r="C523" s="236"/>
      <c r="D523" s="226" t="s">
        <v>153</v>
      </c>
      <c r="E523" s="237" t="s">
        <v>19</v>
      </c>
      <c r="F523" s="238" t="s">
        <v>80</v>
      </c>
      <c r="G523" s="236"/>
      <c r="H523" s="239">
        <v>1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153</v>
      </c>
      <c r="AU523" s="245" t="s">
        <v>82</v>
      </c>
      <c r="AV523" s="14" t="s">
        <v>82</v>
      </c>
      <c r="AW523" s="14" t="s">
        <v>33</v>
      </c>
      <c r="AX523" s="14" t="s">
        <v>80</v>
      </c>
      <c r="AY523" s="245" t="s">
        <v>141</v>
      </c>
    </row>
    <row r="524" s="2" customFormat="1" ht="24.15" customHeight="1">
      <c r="A524" s="40"/>
      <c r="B524" s="41"/>
      <c r="C524" s="206" t="s">
        <v>735</v>
      </c>
      <c r="D524" s="206" t="s">
        <v>144</v>
      </c>
      <c r="E524" s="207" t="s">
        <v>736</v>
      </c>
      <c r="F524" s="208" t="s">
        <v>737</v>
      </c>
      <c r="G524" s="209" t="s">
        <v>298</v>
      </c>
      <c r="H524" s="210">
        <v>4</v>
      </c>
      <c r="I524" s="211"/>
      <c r="J524" s="212">
        <f>ROUND(I524*H524,2)</f>
        <v>0</v>
      </c>
      <c r="K524" s="208" t="s">
        <v>167</v>
      </c>
      <c r="L524" s="46"/>
      <c r="M524" s="213" t="s">
        <v>19</v>
      </c>
      <c r="N524" s="214" t="s">
        <v>43</v>
      </c>
      <c r="O524" s="86"/>
      <c r="P524" s="215">
        <f>O524*H524</f>
        <v>0</v>
      </c>
      <c r="Q524" s="215">
        <v>0.01</v>
      </c>
      <c r="R524" s="215">
        <f>Q524*H524</f>
        <v>0.040000000000000001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184</v>
      </c>
      <c r="AT524" s="217" t="s">
        <v>144</v>
      </c>
      <c r="AU524" s="217" t="s">
        <v>82</v>
      </c>
      <c r="AY524" s="19" t="s">
        <v>141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80</v>
      </c>
      <c r="BK524" s="218">
        <f>ROUND(I524*H524,2)</f>
        <v>0</v>
      </c>
      <c r="BL524" s="19" t="s">
        <v>184</v>
      </c>
      <c r="BM524" s="217" t="s">
        <v>738</v>
      </c>
    </row>
    <row r="525" s="13" customFormat="1">
      <c r="A525" s="13"/>
      <c r="B525" s="224"/>
      <c r="C525" s="225"/>
      <c r="D525" s="226" t="s">
        <v>153</v>
      </c>
      <c r="E525" s="227" t="s">
        <v>19</v>
      </c>
      <c r="F525" s="228" t="s">
        <v>542</v>
      </c>
      <c r="G525" s="225"/>
      <c r="H525" s="227" t="s">
        <v>19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153</v>
      </c>
      <c r="AU525" s="234" t="s">
        <v>82</v>
      </c>
      <c r="AV525" s="13" t="s">
        <v>80</v>
      </c>
      <c r="AW525" s="13" t="s">
        <v>33</v>
      </c>
      <c r="AX525" s="13" t="s">
        <v>72</v>
      </c>
      <c r="AY525" s="234" t="s">
        <v>141</v>
      </c>
    </row>
    <row r="526" s="13" customFormat="1">
      <c r="A526" s="13"/>
      <c r="B526" s="224"/>
      <c r="C526" s="225"/>
      <c r="D526" s="226" t="s">
        <v>153</v>
      </c>
      <c r="E526" s="227" t="s">
        <v>19</v>
      </c>
      <c r="F526" s="228" t="s">
        <v>739</v>
      </c>
      <c r="G526" s="225"/>
      <c r="H526" s="227" t="s">
        <v>19</v>
      </c>
      <c r="I526" s="229"/>
      <c r="J526" s="225"/>
      <c r="K526" s="225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153</v>
      </c>
      <c r="AU526" s="234" t="s">
        <v>82</v>
      </c>
      <c r="AV526" s="13" t="s">
        <v>80</v>
      </c>
      <c r="AW526" s="13" t="s">
        <v>33</v>
      </c>
      <c r="AX526" s="13" t="s">
        <v>72</v>
      </c>
      <c r="AY526" s="234" t="s">
        <v>141</v>
      </c>
    </row>
    <row r="527" s="14" customFormat="1">
      <c r="A527" s="14"/>
      <c r="B527" s="235"/>
      <c r="C527" s="236"/>
      <c r="D527" s="226" t="s">
        <v>153</v>
      </c>
      <c r="E527" s="237" t="s">
        <v>19</v>
      </c>
      <c r="F527" s="238" t="s">
        <v>149</v>
      </c>
      <c r="G527" s="236"/>
      <c r="H527" s="239">
        <v>4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153</v>
      </c>
      <c r="AU527" s="245" t="s">
        <v>82</v>
      </c>
      <c r="AV527" s="14" t="s">
        <v>82</v>
      </c>
      <c r="AW527" s="14" t="s">
        <v>33</v>
      </c>
      <c r="AX527" s="14" t="s">
        <v>80</v>
      </c>
      <c r="AY527" s="245" t="s">
        <v>141</v>
      </c>
    </row>
    <row r="528" s="2" customFormat="1" ht="24.15" customHeight="1">
      <c r="A528" s="40"/>
      <c r="B528" s="41"/>
      <c r="C528" s="206" t="s">
        <v>740</v>
      </c>
      <c r="D528" s="206" t="s">
        <v>144</v>
      </c>
      <c r="E528" s="207" t="s">
        <v>741</v>
      </c>
      <c r="F528" s="208" t="s">
        <v>742</v>
      </c>
      <c r="G528" s="209" t="s">
        <v>298</v>
      </c>
      <c r="H528" s="210">
        <v>1</v>
      </c>
      <c r="I528" s="211"/>
      <c r="J528" s="212">
        <f>ROUND(I528*H528,2)</f>
        <v>0</v>
      </c>
      <c r="K528" s="208" t="s">
        <v>167</v>
      </c>
      <c r="L528" s="46"/>
      <c r="M528" s="213" t="s">
        <v>19</v>
      </c>
      <c r="N528" s="214" t="s">
        <v>43</v>
      </c>
      <c r="O528" s="86"/>
      <c r="P528" s="215">
        <f>O528*H528</f>
        <v>0</v>
      </c>
      <c r="Q528" s="215">
        <v>0.01</v>
      </c>
      <c r="R528" s="215">
        <f>Q528*H528</f>
        <v>0.01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184</v>
      </c>
      <c r="AT528" s="217" t="s">
        <v>144</v>
      </c>
      <c r="AU528" s="217" t="s">
        <v>82</v>
      </c>
      <c r="AY528" s="19" t="s">
        <v>141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80</v>
      </c>
      <c r="BK528" s="218">
        <f>ROUND(I528*H528,2)</f>
        <v>0</v>
      </c>
      <c r="BL528" s="19" t="s">
        <v>184</v>
      </c>
      <c r="BM528" s="217" t="s">
        <v>743</v>
      </c>
    </row>
    <row r="529" s="13" customFormat="1">
      <c r="A529" s="13"/>
      <c r="B529" s="224"/>
      <c r="C529" s="225"/>
      <c r="D529" s="226" t="s">
        <v>153</v>
      </c>
      <c r="E529" s="227" t="s">
        <v>19</v>
      </c>
      <c r="F529" s="228" t="s">
        <v>542</v>
      </c>
      <c r="G529" s="225"/>
      <c r="H529" s="227" t="s">
        <v>19</v>
      </c>
      <c r="I529" s="229"/>
      <c r="J529" s="225"/>
      <c r="K529" s="225"/>
      <c r="L529" s="230"/>
      <c r="M529" s="231"/>
      <c r="N529" s="232"/>
      <c r="O529" s="232"/>
      <c r="P529" s="232"/>
      <c r="Q529" s="232"/>
      <c r="R529" s="232"/>
      <c r="S529" s="232"/>
      <c r="T529" s="23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4" t="s">
        <v>153</v>
      </c>
      <c r="AU529" s="234" t="s">
        <v>82</v>
      </c>
      <c r="AV529" s="13" t="s">
        <v>80</v>
      </c>
      <c r="AW529" s="13" t="s">
        <v>33</v>
      </c>
      <c r="AX529" s="13" t="s">
        <v>72</v>
      </c>
      <c r="AY529" s="234" t="s">
        <v>141</v>
      </c>
    </row>
    <row r="530" s="13" customFormat="1">
      <c r="A530" s="13"/>
      <c r="B530" s="224"/>
      <c r="C530" s="225"/>
      <c r="D530" s="226" t="s">
        <v>153</v>
      </c>
      <c r="E530" s="227" t="s">
        <v>19</v>
      </c>
      <c r="F530" s="228" t="s">
        <v>744</v>
      </c>
      <c r="G530" s="225"/>
      <c r="H530" s="227" t="s">
        <v>19</v>
      </c>
      <c r="I530" s="229"/>
      <c r="J530" s="225"/>
      <c r="K530" s="225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153</v>
      </c>
      <c r="AU530" s="234" t="s">
        <v>82</v>
      </c>
      <c r="AV530" s="13" t="s">
        <v>80</v>
      </c>
      <c r="AW530" s="13" t="s">
        <v>33</v>
      </c>
      <c r="AX530" s="13" t="s">
        <v>72</v>
      </c>
      <c r="AY530" s="234" t="s">
        <v>141</v>
      </c>
    </row>
    <row r="531" s="14" customFormat="1">
      <c r="A531" s="14"/>
      <c r="B531" s="235"/>
      <c r="C531" s="236"/>
      <c r="D531" s="226" t="s">
        <v>153</v>
      </c>
      <c r="E531" s="237" t="s">
        <v>19</v>
      </c>
      <c r="F531" s="238" t="s">
        <v>80</v>
      </c>
      <c r="G531" s="236"/>
      <c r="H531" s="239">
        <v>1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153</v>
      </c>
      <c r="AU531" s="245" t="s">
        <v>82</v>
      </c>
      <c r="AV531" s="14" t="s">
        <v>82</v>
      </c>
      <c r="AW531" s="14" t="s">
        <v>33</v>
      </c>
      <c r="AX531" s="14" t="s">
        <v>80</v>
      </c>
      <c r="AY531" s="245" t="s">
        <v>141</v>
      </c>
    </row>
    <row r="532" s="2" customFormat="1" ht="24.15" customHeight="1">
      <c r="A532" s="40"/>
      <c r="B532" s="41"/>
      <c r="C532" s="206" t="s">
        <v>745</v>
      </c>
      <c r="D532" s="206" t="s">
        <v>144</v>
      </c>
      <c r="E532" s="207" t="s">
        <v>746</v>
      </c>
      <c r="F532" s="208" t="s">
        <v>747</v>
      </c>
      <c r="G532" s="209" t="s">
        <v>298</v>
      </c>
      <c r="H532" s="210">
        <v>1</v>
      </c>
      <c r="I532" s="211"/>
      <c r="J532" s="212">
        <f>ROUND(I532*H532,2)</f>
        <v>0</v>
      </c>
      <c r="K532" s="208" t="s">
        <v>167</v>
      </c>
      <c r="L532" s="46"/>
      <c r="M532" s="213" t="s">
        <v>19</v>
      </c>
      <c r="N532" s="214" t="s">
        <v>43</v>
      </c>
      <c r="O532" s="86"/>
      <c r="P532" s="215">
        <f>O532*H532</f>
        <v>0</v>
      </c>
      <c r="Q532" s="215">
        <v>0.050000000000000003</v>
      </c>
      <c r="R532" s="215">
        <f>Q532*H532</f>
        <v>0.050000000000000003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184</v>
      </c>
      <c r="AT532" s="217" t="s">
        <v>144</v>
      </c>
      <c r="AU532" s="217" t="s">
        <v>82</v>
      </c>
      <c r="AY532" s="19" t="s">
        <v>141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80</v>
      </c>
      <c r="BK532" s="218">
        <f>ROUND(I532*H532,2)</f>
        <v>0</v>
      </c>
      <c r="BL532" s="19" t="s">
        <v>184</v>
      </c>
      <c r="BM532" s="217" t="s">
        <v>748</v>
      </c>
    </row>
    <row r="533" s="13" customFormat="1">
      <c r="A533" s="13"/>
      <c r="B533" s="224"/>
      <c r="C533" s="225"/>
      <c r="D533" s="226" t="s">
        <v>153</v>
      </c>
      <c r="E533" s="227" t="s">
        <v>19</v>
      </c>
      <c r="F533" s="228" t="s">
        <v>542</v>
      </c>
      <c r="G533" s="225"/>
      <c r="H533" s="227" t="s">
        <v>19</v>
      </c>
      <c r="I533" s="229"/>
      <c r="J533" s="225"/>
      <c r="K533" s="225"/>
      <c r="L533" s="230"/>
      <c r="M533" s="231"/>
      <c r="N533" s="232"/>
      <c r="O533" s="232"/>
      <c r="P533" s="232"/>
      <c r="Q533" s="232"/>
      <c r="R533" s="232"/>
      <c r="S533" s="232"/>
      <c r="T533" s="23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4" t="s">
        <v>153</v>
      </c>
      <c r="AU533" s="234" t="s">
        <v>82</v>
      </c>
      <c r="AV533" s="13" t="s">
        <v>80</v>
      </c>
      <c r="AW533" s="13" t="s">
        <v>33</v>
      </c>
      <c r="AX533" s="13" t="s">
        <v>72</v>
      </c>
      <c r="AY533" s="234" t="s">
        <v>141</v>
      </c>
    </row>
    <row r="534" s="13" customFormat="1">
      <c r="A534" s="13"/>
      <c r="B534" s="224"/>
      <c r="C534" s="225"/>
      <c r="D534" s="226" t="s">
        <v>153</v>
      </c>
      <c r="E534" s="227" t="s">
        <v>19</v>
      </c>
      <c r="F534" s="228" t="s">
        <v>749</v>
      </c>
      <c r="G534" s="225"/>
      <c r="H534" s="227" t="s">
        <v>19</v>
      </c>
      <c r="I534" s="229"/>
      <c r="J534" s="225"/>
      <c r="K534" s="225"/>
      <c r="L534" s="230"/>
      <c r="M534" s="231"/>
      <c r="N534" s="232"/>
      <c r="O534" s="232"/>
      <c r="P534" s="232"/>
      <c r="Q534" s="232"/>
      <c r="R534" s="232"/>
      <c r="S534" s="232"/>
      <c r="T534" s="23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4" t="s">
        <v>153</v>
      </c>
      <c r="AU534" s="234" t="s">
        <v>82</v>
      </c>
      <c r="AV534" s="13" t="s">
        <v>80</v>
      </c>
      <c r="AW534" s="13" t="s">
        <v>33</v>
      </c>
      <c r="AX534" s="13" t="s">
        <v>72</v>
      </c>
      <c r="AY534" s="234" t="s">
        <v>141</v>
      </c>
    </row>
    <row r="535" s="14" customFormat="1">
      <c r="A535" s="14"/>
      <c r="B535" s="235"/>
      <c r="C535" s="236"/>
      <c r="D535" s="226" t="s">
        <v>153</v>
      </c>
      <c r="E535" s="237" t="s">
        <v>19</v>
      </c>
      <c r="F535" s="238" t="s">
        <v>80</v>
      </c>
      <c r="G535" s="236"/>
      <c r="H535" s="239">
        <v>1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5" t="s">
        <v>153</v>
      </c>
      <c r="AU535" s="245" t="s">
        <v>82</v>
      </c>
      <c r="AV535" s="14" t="s">
        <v>82</v>
      </c>
      <c r="AW535" s="14" t="s">
        <v>33</v>
      </c>
      <c r="AX535" s="14" t="s">
        <v>80</v>
      </c>
      <c r="AY535" s="245" t="s">
        <v>141</v>
      </c>
    </row>
    <row r="536" s="2" customFormat="1" ht="24.15" customHeight="1">
      <c r="A536" s="40"/>
      <c r="B536" s="41"/>
      <c r="C536" s="206" t="s">
        <v>750</v>
      </c>
      <c r="D536" s="206" t="s">
        <v>144</v>
      </c>
      <c r="E536" s="207" t="s">
        <v>751</v>
      </c>
      <c r="F536" s="208" t="s">
        <v>752</v>
      </c>
      <c r="G536" s="209" t="s">
        <v>298</v>
      </c>
      <c r="H536" s="210">
        <v>1</v>
      </c>
      <c r="I536" s="211"/>
      <c r="J536" s="212">
        <f>ROUND(I536*H536,2)</f>
        <v>0</v>
      </c>
      <c r="K536" s="208" t="s">
        <v>167</v>
      </c>
      <c r="L536" s="46"/>
      <c r="M536" s="213" t="s">
        <v>19</v>
      </c>
      <c r="N536" s="214" t="s">
        <v>43</v>
      </c>
      <c r="O536" s="86"/>
      <c r="P536" s="215">
        <f>O536*H536</f>
        <v>0</v>
      </c>
      <c r="Q536" s="215">
        <v>0.050000000000000003</v>
      </c>
      <c r="R536" s="215">
        <f>Q536*H536</f>
        <v>0.050000000000000003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184</v>
      </c>
      <c r="AT536" s="217" t="s">
        <v>144</v>
      </c>
      <c r="AU536" s="217" t="s">
        <v>82</v>
      </c>
      <c r="AY536" s="19" t="s">
        <v>141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9" t="s">
        <v>80</v>
      </c>
      <c r="BK536" s="218">
        <f>ROUND(I536*H536,2)</f>
        <v>0</v>
      </c>
      <c r="BL536" s="19" t="s">
        <v>184</v>
      </c>
      <c r="BM536" s="217" t="s">
        <v>753</v>
      </c>
    </row>
    <row r="537" s="13" customFormat="1">
      <c r="A537" s="13"/>
      <c r="B537" s="224"/>
      <c r="C537" s="225"/>
      <c r="D537" s="226" t="s">
        <v>153</v>
      </c>
      <c r="E537" s="227" t="s">
        <v>19</v>
      </c>
      <c r="F537" s="228" t="s">
        <v>542</v>
      </c>
      <c r="G537" s="225"/>
      <c r="H537" s="227" t="s">
        <v>19</v>
      </c>
      <c r="I537" s="229"/>
      <c r="J537" s="225"/>
      <c r="K537" s="225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153</v>
      </c>
      <c r="AU537" s="234" t="s">
        <v>82</v>
      </c>
      <c r="AV537" s="13" t="s">
        <v>80</v>
      </c>
      <c r="AW537" s="13" t="s">
        <v>33</v>
      </c>
      <c r="AX537" s="13" t="s">
        <v>72</v>
      </c>
      <c r="AY537" s="234" t="s">
        <v>141</v>
      </c>
    </row>
    <row r="538" s="13" customFormat="1">
      <c r="A538" s="13"/>
      <c r="B538" s="224"/>
      <c r="C538" s="225"/>
      <c r="D538" s="226" t="s">
        <v>153</v>
      </c>
      <c r="E538" s="227" t="s">
        <v>19</v>
      </c>
      <c r="F538" s="228" t="s">
        <v>754</v>
      </c>
      <c r="G538" s="225"/>
      <c r="H538" s="227" t="s">
        <v>19</v>
      </c>
      <c r="I538" s="229"/>
      <c r="J538" s="225"/>
      <c r="K538" s="225"/>
      <c r="L538" s="230"/>
      <c r="M538" s="231"/>
      <c r="N538" s="232"/>
      <c r="O538" s="232"/>
      <c r="P538" s="232"/>
      <c r="Q538" s="232"/>
      <c r="R538" s="232"/>
      <c r="S538" s="232"/>
      <c r="T538" s="23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4" t="s">
        <v>153</v>
      </c>
      <c r="AU538" s="234" t="s">
        <v>82</v>
      </c>
      <c r="AV538" s="13" t="s">
        <v>80</v>
      </c>
      <c r="AW538" s="13" t="s">
        <v>33</v>
      </c>
      <c r="AX538" s="13" t="s">
        <v>72</v>
      </c>
      <c r="AY538" s="234" t="s">
        <v>141</v>
      </c>
    </row>
    <row r="539" s="14" customFormat="1">
      <c r="A539" s="14"/>
      <c r="B539" s="235"/>
      <c r="C539" s="236"/>
      <c r="D539" s="226" t="s">
        <v>153</v>
      </c>
      <c r="E539" s="237" t="s">
        <v>19</v>
      </c>
      <c r="F539" s="238" t="s">
        <v>80</v>
      </c>
      <c r="G539" s="236"/>
      <c r="H539" s="239">
        <v>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153</v>
      </c>
      <c r="AU539" s="245" t="s">
        <v>82</v>
      </c>
      <c r="AV539" s="14" t="s">
        <v>82</v>
      </c>
      <c r="AW539" s="14" t="s">
        <v>33</v>
      </c>
      <c r="AX539" s="14" t="s">
        <v>80</v>
      </c>
      <c r="AY539" s="245" t="s">
        <v>141</v>
      </c>
    </row>
    <row r="540" s="2" customFormat="1" ht="24.15" customHeight="1">
      <c r="A540" s="40"/>
      <c r="B540" s="41"/>
      <c r="C540" s="206" t="s">
        <v>755</v>
      </c>
      <c r="D540" s="206" t="s">
        <v>144</v>
      </c>
      <c r="E540" s="207" t="s">
        <v>756</v>
      </c>
      <c r="F540" s="208" t="s">
        <v>757</v>
      </c>
      <c r="G540" s="209" t="s">
        <v>298</v>
      </c>
      <c r="H540" s="210">
        <v>2</v>
      </c>
      <c r="I540" s="211"/>
      <c r="J540" s="212">
        <f>ROUND(I540*H540,2)</f>
        <v>0</v>
      </c>
      <c r="K540" s="208" t="s">
        <v>167</v>
      </c>
      <c r="L540" s="46"/>
      <c r="M540" s="213" t="s">
        <v>19</v>
      </c>
      <c r="N540" s="214" t="s">
        <v>43</v>
      </c>
      <c r="O540" s="86"/>
      <c r="P540" s="215">
        <f>O540*H540</f>
        <v>0</v>
      </c>
      <c r="Q540" s="215">
        <v>0.050000000000000003</v>
      </c>
      <c r="R540" s="215">
        <f>Q540*H540</f>
        <v>0.10000000000000001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184</v>
      </c>
      <c r="AT540" s="217" t="s">
        <v>144</v>
      </c>
      <c r="AU540" s="217" t="s">
        <v>82</v>
      </c>
      <c r="AY540" s="19" t="s">
        <v>141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80</v>
      </c>
      <c r="BK540" s="218">
        <f>ROUND(I540*H540,2)</f>
        <v>0</v>
      </c>
      <c r="BL540" s="19" t="s">
        <v>184</v>
      </c>
      <c r="BM540" s="217" t="s">
        <v>758</v>
      </c>
    </row>
    <row r="541" s="13" customFormat="1">
      <c r="A541" s="13"/>
      <c r="B541" s="224"/>
      <c r="C541" s="225"/>
      <c r="D541" s="226" t="s">
        <v>153</v>
      </c>
      <c r="E541" s="227" t="s">
        <v>19</v>
      </c>
      <c r="F541" s="228" t="s">
        <v>542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153</v>
      </c>
      <c r="AU541" s="234" t="s">
        <v>82</v>
      </c>
      <c r="AV541" s="13" t="s">
        <v>80</v>
      </c>
      <c r="AW541" s="13" t="s">
        <v>33</v>
      </c>
      <c r="AX541" s="13" t="s">
        <v>72</v>
      </c>
      <c r="AY541" s="234" t="s">
        <v>141</v>
      </c>
    </row>
    <row r="542" s="13" customFormat="1">
      <c r="A542" s="13"/>
      <c r="B542" s="224"/>
      <c r="C542" s="225"/>
      <c r="D542" s="226" t="s">
        <v>153</v>
      </c>
      <c r="E542" s="227" t="s">
        <v>19</v>
      </c>
      <c r="F542" s="228" t="s">
        <v>759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153</v>
      </c>
      <c r="AU542" s="234" t="s">
        <v>82</v>
      </c>
      <c r="AV542" s="13" t="s">
        <v>80</v>
      </c>
      <c r="AW542" s="13" t="s">
        <v>33</v>
      </c>
      <c r="AX542" s="13" t="s">
        <v>72</v>
      </c>
      <c r="AY542" s="234" t="s">
        <v>141</v>
      </c>
    </row>
    <row r="543" s="14" customFormat="1">
      <c r="A543" s="14"/>
      <c r="B543" s="235"/>
      <c r="C543" s="236"/>
      <c r="D543" s="226" t="s">
        <v>153</v>
      </c>
      <c r="E543" s="237" t="s">
        <v>19</v>
      </c>
      <c r="F543" s="238" t="s">
        <v>82</v>
      </c>
      <c r="G543" s="236"/>
      <c r="H543" s="239">
        <v>2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153</v>
      </c>
      <c r="AU543" s="245" t="s">
        <v>82</v>
      </c>
      <c r="AV543" s="14" t="s">
        <v>82</v>
      </c>
      <c r="AW543" s="14" t="s">
        <v>33</v>
      </c>
      <c r="AX543" s="14" t="s">
        <v>80</v>
      </c>
      <c r="AY543" s="245" t="s">
        <v>141</v>
      </c>
    </row>
    <row r="544" s="2" customFormat="1" ht="24.15" customHeight="1">
      <c r="A544" s="40"/>
      <c r="B544" s="41"/>
      <c r="C544" s="206" t="s">
        <v>760</v>
      </c>
      <c r="D544" s="206" t="s">
        <v>144</v>
      </c>
      <c r="E544" s="207" t="s">
        <v>761</v>
      </c>
      <c r="F544" s="208" t="s">
        <v>762</v>
      </c>
      <c r="G544" s="209" t="s">
        <v>298</v>
      </c>
      <c r="H544" s="210">
        <v>2</v>
      </c>
      <c r="I544" s="211"/>
      <c r="J544" s="212">
        <f>ROUND(I544*H544,2)</f>
        <v>0</v>
      </c>
      <c r="K544" s="208" t="s">
        <v>167</v>
      </c>
      <c r="L544" s="46"/>
      <c r="M544" s="213" t="s">
        <v>19</v>
      </c>
      <c r="N544" s="214" t="s">
        <v>43</v>
      </c>
      <c r="O544" s="86"/>
      <c r="P544" s="215">
        <f>O544*H544</f>
        <v>0</v>
      </c>
      <c r="Q544" s="215">
        <v>0.050000000000000003</v>
      </c>
      <c r="R544" s="215">
        <f>Q544*H544</f>
        <v>0.10000000000000001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184</v>
      </c>
      <c r="AT544" s="217" t="s">
        <v>144</v>
      </c>
      <c r="AU544" s="217" t="s">
        <v>82</v>
      </c>
      <c r="AY544" s="19" t="s">
        <v>141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184</v>
      </c>
      <c r="BM544" s="217" t="s">
        <v>763</v>
      </c>
    </row>
    <row r="545" s="13" customFormat="1">
      <c r="A545" s="13"/>
      <c r="B545" s="224"/>
      <c r="C545" s="225"/>
      <c r="D545" s="226" t="s">
        <v>153</v>
      </c>
      <c r="E545" s="227" t="s">
        <v>19</v>
      </c>
      <c r="F545" s="228" t="s">
        <v>542</v>
      </c>
      <c r="G545" s="225"/>
      <c r="H545" s="227" t="s">
        <v>19</v>
      </c>
      <c r="I545" s="229"/>
      <c r="J545" s="225"/>
      <c r="K545" s="225"/>
      <c r="L545" s="230"/>
      <c r="M545" s="231"/>
      <c r="N545" s="232"/>
      <c r="O545" s="232"/>
      <c r="P545" s="232"/>
      <c r="Q545" s="232"/>
      <c r="R545" s="232"/>
      <c r="S545" s="232"/>
      <c r="T545" s="23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4" t="s">
        <v>153</v>
      </c>
      <c r="AU545" s="234" t="s">
        <v>82</v>
      </c>
      <c r="AV545" s="13" t="s">
        <v>80</v>
      </c>
      <c r="AW545" s="13" t="s">
        <v>33</v>
      </c>
      <c r="AX545" s="13" t="s">
        <v>72</v>
      </c>
      <c r="AY545" s="234" t="s">
        <v>141</v>
      </c>
    </row>
    <row r="546" s="13" customFormat="1">
      <c r="A546" s="13"/>
      <c r="B546" s="224"/>
      <c r="C546" s="225"/>
      <c r="D546" s="226" t="s">
        <v>153</v>
      </c>
      <c r="E546" s="227" t="s">
        <v>19</v>
      </c>
      <c r="F546" s="228" t="s">
        <v>764</v>
      </c>
      <c r="G546" s="225"/>
      <c r="H546" s="227" t="s">
        <v>19</v>
      </c>
      <c r="I546" s="229"/>
      <c r="J546" s="225"/>
      <c r="K546" s="225"/>
      <c r="L546" s="230"/>
      <c r="M546" s="231"/>
      <c r="N546" s="232"/>
      <c r="O546" s="232"/>
      <c r="P546" s="232"/>
      <c r="Q546" s="232"/>
      <c r="R546" s="232"/>
      <c r="S546" s="232"/>
      <c r="T546" s="23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4" t="s">
        <v>153</v>
      </c>
      <c r="AU546" s="234" t="s">
        <v>82</v>
      </c>
      <c r="AV546" s="13" t="s">
        <v>80</v>
      </c>
      <c r="AW546" s="13" t="s">
        <v>33</v>
      </c>
      <c r="AX546" s="13" t="s">
        <v>72</v>
      </c>
      <c r="AY546" s="234" t="s">
        <v>141</v>
      </c>
    </row>
    <row r="547" s="14" customFormat="1">
      <c r="A547" s="14"/>
      <c r="B547" s="235"/>
      <c r="C547" s="236"/>
      <c r="D547" s="226" t="s">
        <v>153</v>
      </c>
      <c r="E547" s="237" t="s">
        <v>19</v>
      </c>
      <c r="F547" s="238" t="s">
        <v>82</v>
      </c>
      <c r="G547" s="236"/>
      <c r="H547" s="239">
        <v>2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153</v>
      </c>
      <c r="AU547" s="245" t="s">
        <v>82</v>
      </c>
      <c r="AV547" s="14" t="s">
        <v>82</v>
      </c>
      <c r="AW547" s="14" t="s">
        <v>33</v>
      </c>
      <c r="AX547" s="14" t="s">
        <v>80</v>
      </c>
      <c r="AY547" s="245" t="s">
        <v>141</v>
      </c>
    </row>
    <row r="548" s="2" customFormat="1" ht="24.15" customHeight="1">
      <c r="A548" s="40"/>
      <c r="B548" s="41"/>
      <c r="C548" s="206" t="s">
        <v>765</v>
      </c>
      <c r="D548" s="206" t="s">
        <v>144</v>
      </c>
      <c r="E548" s="207" t="s">
        <v>766</v>
      </c>
      <c r="F548" s="208" t="s">
        <v>767</v>
      </c>
      <c r="G548" s="209" t="s">
        <v>230</v>
      </c>
      <c r="H548" s="210">
        <v>3.7999999999999998</v>
      </c>
      <c r="I548" s="211"/>
      <c r="J548" s="212">
        <f>ROUND(I548*H548,2)</f>
        <v>0</v>
      </c>
      <c r="K548" s="208" t="s">
        <v>167</v>
      </c>
      <c r="L548" s="46"/>
      <c r="M548" s="213" t="s">
        <v>19</v>
      </c>
      <c r="N548" s="214" t="s">
        <v>43</v>
      </c>
      <c r="O548" s="86"/>
      <c r="P548" s="215">
        <f>O548*H548</f>
        <v>0</v>
      </c>
      <c r="Q548" s="215">
        <v>0.0050000000000000001</v>
      </c>
      <c r="R548" s="215">
        <f>Q548*H548</f>
        <v>0.019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184</v>
      </c>
      <c r="AT548" s="217" t="s">
        <v>144</v>
      </c>
      <c r="AU548" s="217" t="s">
        <v>82</v>
      </c>
      <c r="AY548" s="19" t="s">
        <v>141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80</v>
      </c>
      <c r="BK548" s="218">
        <f>ROUND(I548*H548,2)</f>
        <v>0</v>
      </c>
      <c r="BL548" s="19" t="s">
        <v>184</v>
      </c>
      <c r="BM548" s="217" t="s">
        <v>768</v>
      </c>
    </row>
    <row r="549" s="13" customFormat="1">
      <c r="A549" s="13"/>
      <c r="B549" s="224"/>
      <c r="C549" s="225"/>
      <c r="D549" s="226" t="s">
        <v>153</v>
      </c>
      <c r="E549" s="227" t="s">
        <v>19</v>
      </c>
      <c r="F549" s="228" t="s">
        <v>542</v>
      </c>
      <c r="G549" s="225"/>
      <c r="H549" s="227" t="s">
        <v>19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153</v>
      </c>
      <c r="AU549" s="234" t="s">
        <v>82</v>
      </c>
      <c r="AV549" s="13" t="s">
        <v>80</v>
      </c>
      <c r="AW549" s="13" t="s">
        <v>33</v>
      </c>
      <c r="AX549" s="13" t="s">
        <v>72</v>
      </c>
      <c r="AY549" s="234" t="s">
        <v>141</v>
      </c>
    </row>
    <row r="550" s="13" customFormat="1">
      <c r="A550" s="13"/>
      <c r="B550" s="224"/>
      <c r="C550" s="225"/>
      <c r="D550" s="226" t="s">
        <v>153</v>
      </c>
      <c r="E550" s="227" t="s">
        <v>19</v>
      </c>
      <c r="F550" s="228" t="s">
        <v>769</v>
      </c>
      <c r="G550" s="225"/>
      <c r="H550" s="227" t="s">
        <v>19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153</v>
      </c>
      <c r="AU550" s="234" t="s">
        <v>82</v>
      </c>
      <c r="AV550" s="13" t="s">
        <v>80</v>
      </c>
      <c r="AW550" s="13" t="s">
        <v>33</v>
      </c>
      <c r="AX550" s="13" t="s">
        <v>72</v>
      </c>
      <c r="AY550" s="234" t="s">
        <v>141</v>
      </c>
    </row>
    <row r="551" s="14" customFormat="1">
      <c r="A551" s="14"/>
      <c r="B551" s="235"/>
      <c r="C551" s="236"/>
      <c r="D551" s="226" t="s">
        <v>153</v>
      </c>
      <c r="E551" s="237" t="s">
        <v>19</v>
      </c>
      <c r="F551" s="238" t="s">
        <v>770</v>
      </c>
      <c r="G551" s="236"/>
      <c r="H551" s="239">
        <v>3.7999999999999998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153</v>
      </c>
      <c r="AU551" s="245" t="s">
        <v>82</v>
      </c>
      <c r="AV551" s="14" t="s">
        <v>82</v>
      </c>
      <c r="AW551" s="14" t="s">
        <v>33</v>
      </c>
      <c r="AX551" s="14" t="s">
        <v>80</v>
      </c>
      <c r="AY551" s="245" t="s">
        <v>141</v>
      </c>
    </row>
    <row r="552" s="2" customFormat="1" ht="24.15" customHeight="1">
      <c r="A552" s="40"/>
      <c r="B552" s="41"/>
      <c r="C552" s="206" t="s">
        <v>771</v>
      </c>
      <c r="D552" s="206" t="s">
        <v>144</v>
      </c>
      <c r="E552" s="207" t="s">
        <v>772</v>
      </c>
      <c r="F552" s="208" t="s">
        <v>773</v>
      </c>
      <c r="G552" s="209" t="s">
        <v>298</v>
      </c>
      <c r="H552" s="210">
        <v>4</v>
      </c>
      <c r="I552" s="211"/>
      <c r="J552" s="212">
        <f>ROUND(I552*H552,2)</f>
        <v>0</v>
      </c>
      <c r="K552" s="208" t="s">
        <v>167</v>
      </c>
      <c r="L552" s="46"/>
      <c r="M552" s="213" t="s">
        <v>19</v>
      </c>
      <c r="N552" s="214" t="s">
        <v>43</v>
      </c>
      <c r="O552" s="86"/>
      <c r="P552" s="215">
        <f>O552*H552</f>
        <v>0</v>
      </c>
      <c r="Q552" s="215">
        <v>0.0050000000000000001</v>
      </c>
      <c r="R552" s="215">
        <f>Q552*H552</f>
        <v>0.02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184</v>
      </c>
      <c r="AT552" s="217" t="s">
        <v>144</v>
      </c>
      <c r="AU552" s="217" t="s">
        <v>82</v>
      </c>
      <c r="AY552" s="19" t="s">
        <v>141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80</v>
      </c>
      <c r="BK552" s="218">
        <f>ROUND(I552*H552,2)</f>
        <v>0</v>
      </c>
      <c r="BL552" s="19" t="s">
        <v>184</v>
      </c>
      <c r="BM552" s="217" t="s">
        <v>774</v>
      </c>
    </row>
    <row r="553" s="13" customFormat="1">
      <c r="A553" s="13"/>
      <c r="B553" s="224"/>
      <c r="C553" s="225"/>
      <c r="D553" s="226" t="s">
        <v>153</v>
      </c>
      <c r="E553" s="227" t="s">
        <v>19</v>
      </c>
      <c r="F553" s="228" t="s">
        <v>542</v>
      </c>
      <c r="G553" s="225"/>
      <c r="H553" s="227" t="s">
        <v>19</v>
      </c>
      <c r="I553" s="229"/>
      <c r="J553" s="225"/>
      <c r="K553" s="225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153</v>
      </c>
      <c r="AU553" s="234" t="s">
        <v>82</v>
      </c>
      <c r="AV553" s="13" t="s">
        <v>80</v>
      </c>
      <c r="AW553" s="13" t="s">
        <v>33</v>
      </c>
      <c r="AX553" s="13" t="s">
        <v>72</v>
      </c>
      <c r="AY553" s="234" t="s">
        <v>141</v>
      </c>
    </row>
    <row r="554" s="13" customFormat="1">
      <c r="A554" s="13"/>
      <c r="B554" s="224"/>
      <c r="C554" s="225"/>
      <c r="D554" s="226" t="s">
        <v>153</v>
      </c>
      <c r="E554" s="227" t="s">
        <v>19</v>
      </c>
      <c r="F554" s="228" t="s">
        <v>775</v>
      </c>
      <c r="G554" s="225"/>
      <c r="H554" s="227" t="s">
        <v>19</v>
      </c>
      <c r="I554" s="229"/>
      <c r="J554" s="225"/>
      <c r="K554" s="225"/>
      <c r="L554" s="230"/>
      <c r="M554" s="231"/>
      <c r="N554" s="232"/>
      <c r="O554" s="232"/>
      <c r="P554" s="232"/>
      <c r="Q554" s="232"/>
      <c r="R554" s="232"/>
      <c r="S554" s="232"/>
      <c r="T554" s="23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4" t="s">
        <v>153</v>
      </c>
      <c r="AU554" s="234" t="s">
        <v>82</v>
      </c>
      <c r="AV554" s="13" t="s">
        <v>80</v>
      </c>
      <c r="AW554" s="13" t="s">
        <v>33</v>
      </c>
      <c r="AX554" s="13" t="s">
        <v>72</v>
      </c>
      <c r="AY554" s="234" t="s">
        <v>141</v>
      </c>
    </row>
    <row r="555" s="14" customFormat="1">
      <c r="A555" s="14"/>
      <c r="B555" s="235"/>
      <c r="C555" s="236"/>
      <c r="D555" s="226" t="s">
        <v>153</v>
      </c>
      <c r="E555" s="237" t="s">
        <v>19</v>
      </c>
      <c r="F555" s="238" t="s">
        <v>149</v>
      </c>
      <c r="G555" s="236"/>
      <c r="H555" s="239">
        <v>4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153</v>
      </c>
      <c r="AU555" s="245" t="s">
        <v>82</v>
      </c>
      <c r="AV555" s="14" t="s">
        <v>82</v>
      </c>
      <c r="AW555" s="14" t="s">
        <v>33</v>
      </c>
      <c r="AX555" s="14" t="s">
        <v>80</v>
      </c>
      <c r="AY555" s="245" t="s">
        <v>141</v>
      </c>
    </row>
    <row r="556" s="2" customFormat="1" ht="24.15" customHeight="1">
      <c r="A556" s="40"/>
      <c r="B556" s="41"/>
      <c r="C556" s="206" t="s">
        <v>776</v>
      </c>
      <c r="D556" s="206" t="s">
        <v>144</v>
      </c>
      <c r="E556" s="207" t="s">
        <v>777</v>
      </c>
      <c r="F556" s="208" t="s">
        <v>778</v>
      </c>
      <c r="G556" s="209" t="s">
        <v>298</v>
      </c>
      <c r="H556" s="210">
        <v>1</v>
      </c>
      <c r="I556" s="211"/>
      <c r="J556" s="212">
        <f>ROUND(I556*H556,2)</f>
        <v>0</v>
      </c>
      <c r="K556" s="208" t="s">
        <v>167</v>
      </c>
      <c r="L556" s="46"/>
      <c r="M556" s="213" t="s">
        <v>19</v>
      </c>
      <c r="N556" s="214" t="s">
        <v>43</v>
      </c>
      <c r="O556" s="86"/>
      <c r="P556" s="215">
        <f>O556*H556</f>
        <v>0</v>
      </c>
      <c r="Q556" s="215">
        <v>0.0050000000000000001</v>
      </c>
      <c r="R556" s="215">
        <f>Q556*H556</f>
        <v>0.0050000000000000001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184</v>
      </c>
      <c r="AT556" s="217" t="s">
        <v>144</v>
      </c>
      <c r="AU556" s="217" t="s">
        <v>82</v>
      </c>
      <c r="AY556" s="19" t="s">
        <v>141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80</v>
      </c>
      <c r="BK556" s="218">
        <f>ROUND(I556*H556,2)</f>
        <v>0</v>
      </c>
      <c r="BL556" s="19" t="s">
        <v>184</v>
      </c>
      <c r="BM556" s="217" t="s">
        <v>779</v>
      </c>
    </row>
    <row r="557" s="13" customFormat="1">
      <c r="A557" s="13"/>
      <c r="B557" s="224"/>
      <c r="C557" s="225"/>
      <c r="D557" s="226" t="s">
        <v>153</v>
      </c>
      <c r="E557" s="227" t="s">
        <v>19</v>
      </c>
      <c r="F557" s="228" t="s">
        <v>542</v>
      </c>
      <c r="G557" s="225"/>
      <c r="H557" s="227" t="s">
        <v>19</v>
      </c>
      <c r="I557" s="229"/>
      <c r="J557" s="225"/>
      <c r="K557" s="225"/>
      <c r="L557" s="230"/>
      <c r="M557" s="231"/>
      <c r="N557" s="232"/>
      <c r="O557" s="232"/>
      <c r="P557" s="232"/>
      <c r="Q557" s="232"/>
      <c r="R557" s="232"/>
      <c r="S557" s="232"/>
      <c r="T557" s="23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4" t="s">
        <v>153</v>
      </c>
      <c r="AU557" s="234" t="s">
        <v>82</v>
      </c>
      <c r="AV557" s="13" t="s">
        <v>80</v>
      </c>
      <c r="AW557" s="13" t="s">
        <v>33</v>
      </c>
      <c r="AX557" s="13" t="s">
        <v>72</v>
      </c>
      <c r="AY557" s="234" t="s">
        <v>141</v>
      </c>
    </row>
    <row r="558" s="13" customFormat="1">
      <c r="A558" s="13"/>
      <c r="B558" s="224"/>
      <c r="C558" s="225"/>
      <c r="D558" s="226" t="s">
        <v>153</v>
      </c>
      <c r="E558" s="227" t="s">
        <v>19</v>
      </c>
      <c r="F558" s="228" t="s">
        <v>780</v>
      </c>
      <c r="G558" s="225"/>
      <c r="H558" s="227" t="s">
        <v>19</v>
      </c>
      <c r="I558" s="229"/>
      <c r="J558" s="225"/>
      <c r="K558" s="225"/>
      <c r="L558" s="230"/>
      <c r="M558" s="231"/>
      <c r="N558" s="232"/>
      <c r="O558" s="232"/>
      <c r="P558" s="232"/>
      <c r="Q558" s="232"/>
      <c r="R558" s="232"/>
      <c r="S558" s="232"/>
      <c r="T558" s="23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4" t="s">
        <v>153</v>
      </c>
      <c r="AU558" s="234" t="s">
        <v>82</v>
      </c>
      <c r="AV558" s="13" t="s">
        <v>80</v>
      </c>
      <c r="AW558" s="13" t="s">
        <v>33</v>
      </c>
      <c r="AX558" s="13" t="s">
        <v>72</v>
      </c>
      <c r="AY558" s="234" t="s">
        <v>141</v>
      </c>
    </row>
    <row r="559" s="14" customFormat="1">
      <c r="A559" s="14"/>
      <c r="B559" s="235"/>
      <c r="C559" s="236"/>
      <c r="D559" s="226" t="s">
        <v>153</v>
      </c>
      <c r="E559" s="237" t="s">
        <v>19</v>
      </c>
      <c r="F559" s="238" t="s">
        <v>80</v>
      </c>
      <c r="G559" s="236"/>
      <c r="H559" s="239">
        <v>1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5" t="s">
        <v>153</v>
      </c>
      <c r="AU559" s="245" t="s">
        <v>82</v>
      </c>
      <c r="AV559" s="14" t="s">
        <v>82</v>
      </c>
      <c r="AW559" s="14" t="s">
        <v>33</v>
      </c>
      <c r="AX559" s="14" t="s">
        <v>80</v>
      </c>
      <c r="AY559" s="245" t="s">
        <v>141</v>
      </c>
    </row>
    <row r="560" s="2" customFormat="1" ht="24.9" customHeight="1">
      <c r="A560" s="40"/>
      <c r="B560" s="41"/>
      <c r="C560" s="206" t="s">
        <v>781</v>
      </c>
      <c r="D560" s="206" t="s">
        <v>144</v>
      </c>
      <c r="E560" s="207" t="s">
        <v>782</v>
      </c>
      <c r="F560" s="208" t="s">
        <v>783</v>
      </c>
      <c r="G560" s="209" t="s">
        <v>298</v>
      </c>
      <c r="H560" s="210">
        <v>1</v>
      </c>
      <c r="I560" s="211"/>
      <c r="J560" s="212">
        <f>ROUND(I560*H560,2)</f>
        <v>0</v>
      </c>
      <c r="K560" s="208" t="s">
        <v>167</v>
      </c>
      <c r="L560" s="46"/>
      <c r="M560" s="213" t="s">
        <v>19</v>
      </c>
      <c r="N560" s="214" t="s">
        <v>43</v>
      </c>
      <c r="O560" s="86"/>
      <c r="P560" s="215">
        <f>O560*H560</f>
        <v>0</v>
      </c>
      <c r="Q560" s="215">
        <v>0.0050000000000000001</v>
      </c>
      <c r="R560" s="215">
        <f>Q560*H560</f>
        <v>0.0050000000000000001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184</v>
      </c>
      <c r="AT560" s="217" t="s">
        <v>144</v>
      </c>
      <c r="AU560" s="217" t="s">
        <v>82</v>
      </c>
      <c r="AY560" s="19" t="s">
        <v>141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80</v>
      </c>
      <c r="BK560" s="218">
        <f>ROUND(I560*H560,2)</f>
        <v>0</v>
      </c>
      <c r="BL560" s="19" t="s">
        <v>184</v>
      </c>
      <c r="BM560" s="217" t="s">
        <v>784</v>
      </c>
    </row>
    <row r="561" s="13" customFormat="1">
      <c r="A561" s="13"/>
      <c r="B561" s="224"/>
      <c r="C561" s="225"/>
      <c r="D561" s="226" t="s">
        <v>153</v>
      </c>
      <c r="E561" s="227" t="s">
        <v>19</v>
      </c>
      <c r="F561" s="228" t="s">
        <v>542</v>
      </c>
      <c r="G561" s="225"/>
      <c r="H561" s="227" t="s">
        <v>19</v>
      </c>
      <c r="I561" s="229"/>
      <c r="J561" s="225"/>
      <c r="K561" s="225"/>
      <c r="L561" s="230"/>
      <c r="M561" s="231"/>
      <c r="N561" s="232"/>
      <c r="O561" s="232"/>
      <c r="P561" s="232"/>
      <c r="Q561" s="232"/>
      <c r="R561" s="232"/>
      <c r="S561" s="232"/>
      <c r="T561" s="23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4" t="s">
        <v>153</v>
      </c>
      <c r="AU561" s="234" t="s">
        <v>82</v>
      </c>
      <c r="AV561" s="13" t="s">
        <v>80</v>
      </c>
      <c r="AW561" s="13" t="s">
        <v>33</v>
      </c>
      <c r="AX561" s="13" t="s">
        <v>72</v>
      </c>
      <c r="AY561" s="234" t="s">
        <v>141</v>
      </c>
    </row>
    <row r="562" s="13" customFormat="1">
      <c r="A562" s="13"/>
      <c r="B562" s="224"/>
      <c r="C562" s="225"/>
      <c r="D562" s="226" t="s">
        <v>153</v>
      </c>
      <c r="E562" s="227" t="s">
        <v>19</v>
      </c>
      <c r="F562" s="228" t="s">
        <v>785</v>
      </c>
      <c r="G562" s="225"/>
      <c r="H562" s="227" t="s">
        <v>19</v>
      </c>
      <c r="I562" s="229"/>
      <c r="J562" s="225"/>
      <c r="K562" s="225"/>
      <c r="L562" s="230"/>
      <c r="M562" s="231"/>
      <c r="N562" s="232"/>
      <c r="O562" s="232"/>
      <c r="P562" s="232"/>
      <c r="Q562" s="232"/>
      <c r="R562" s="232"/>
      <c r="S562" s="232"/>
      <c r="T562" s="23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4" t="s">
        <v>153</v>
      </c>
      <c r="AU562" s="234" t="s">
        <v>82</v>
      </c>
      <c r="AV562" s="13" t="s">
        <v>80</v>
      </c>
      <c r="AW562" s="13" t="s">
        <v>33</v>
      </c>
      <c r="AX562" s="13" t="s">
        <v>72</v>
      </c>
      <c r="AY562" s="234" t="s">
        <v>141</v>
      </c>
    </row>
    <row r="563" s="14" customFormat="1">
      <c r="A563" s="14"/>
      <c r="B563" s="235"/>
      <c r="C563" s="236"/>
      <c r="D563" s="226" t="s">
        <v>153</v>
      </c>
      <c r="E563" s="237" t="s">
        <v>19</v>
      </c>
      <c r="F563" s="238" t="s">
        <v>80</v>
      </c>
      <c r="G563" s="236"/>
      <c r="H563" s="239">
        <v>1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153</v>
      </c>
      <c r="AU563" s="245" t="s">
        <v>82</v>
      </c>
      <c r="AV563" s="14" t="s">
        <v>82</v>
      </c>
      <c r="AW563" s="14" t="s">
        <v>33</v>
      </c>
      <c r="AX563" s="14" t="s">
        <v>80</v>
      </c>
      <c r="AY563" s="245" t="s">
        <v>141</v>
      </c>
    </row>
    <row r="564" s="2" customFormat="1" ht="24.15" customHeight="1">
      <c r="A564" s="40"/>
      <c r="B564" s="41"/>
      <c r="C564" s="206" t="s">
        <v>786</v>
      </c>
      <c r="D564" s="206" t="s">
        <v>144</v>
      </c>
      <c r="E564" s="207" t="s">
        <v>787</v>
      </c>
      <c r="F564" s="208" t="s">
        <v>788</v>
      </c>
      <c r="G564" s="209" t="s">
        <v>298</v>
      </c>
      <c r="H564" s="210">
        <v>1</v>
      </c>
      <c r="I564" s="211"/>
      <c r="J564" s="212">
        <f>ROUND(I564*H564,2)</f>
        <v>0</v>
      </c>
      <c r="K564" s="208" t="s">
        <v>167</v>
      </c>
      <c r="L564" s="46"/>
      <c r="M564" s="213" t="s">
        <v>19</v>
      </c>
      <c r="N564" s="214" t="s">
        <v>43</v>
      </c>
      <c r="O564" s="86"/>
      <c r="P564" s="215">
        <f>O564*H564</f>
        <v>0</v>
      </c>
      <c r="Q564" s="215">
        <v>0.01</v>
      </c>
      <c r="R564" s="215">
        <f>Q564*H564</f>
        <v>0.01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184</v>
      </c>
      <c r="AT564" s="217" t="s">
        <v>144</v>
      </c>
      <c r="AU564" s="217" t="s">
        <v>82</v>
      </c>
      <c r="AY564" s="19" t="s">
        <v>141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80</v>
      </c>
      <c r="BK564" s="218">
        <f>ROUND(I564*H564,2)</f>
        <v>0</v>
      </c>
      <c r="BL564" s="19" t="s">
        <v>184</v>
      </c>
      <c r="BM564" s="217" t="s">
        <v>789</v>
      </c>
    </row>
    <row r="565" s="13" customFormat="1">
      <c r="A565" s="13"/>
      <c r="B565" s="224"/>
      <c r="C565" s="225"/>
      <c r="D565" s="226" t="s">
        <v>153</v>
      </c>
      <c r="E565" s="227" t="s">
        <v>19</v>
      </c>
      <c r="F565" s="228" t="s">
        <v>542</v>
      </c>
      <c r="G565" s="225"/>
      <c r="H565" s="227" t="s">
        <v>19</v>
      </c>
      <c r="I565" s="229"/>
      <c r="J565" s="225"/>
      <c r="K565" s="225"/>
      <c r="L565" s="230"/>
      <c r="M565" s="231"/>
      <c r="N565" s="232"/>
      <c r="O565" s="232"/>
      <c r="P565" s="232"/>
      <c r="Q565" s="232"/>
      <c r="R565" s="232"/>
      <c r="S565" s="232"/>
      <c r="T565" s="23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4" t="s">
        <v>153</v>
      </c>
      <c r="AU565" s="234" t="s">
        <v>82</v>
      </c>
      <c r="AV565" s="13" t="s">
        <v>80</v>
      </c>
      <c r="AW565" s="13" t="s">
        <v>33</v>
      </c>
      <c r="AX565" s="13" t="s">
        <v>72</v>
      </c>
      <c r="AY565" s="234" t="s">
        <v>141</v>
      </c>
    </row>
    <row r="566" s="13" customFormat="1">
      <c r="A566" s="13"/>
      <c r="B566" s="224"/>
      <c r="C566" s="225"/>
      <c r="D566" s="226" t="s">
        <v>153</v>
      </c>
      <c r="E566" s="227" t="s">
        <v>19</v>
      </c>
      <c r="F566" s="228" t="s">
        <v>790</v>
      </c>
      <c r="G566" s="225"/>
      <c r="H566" s="227" t="s">
        <v>19</v>
      </c>
      <c r="I566" s="229"/>
      <c r="J566" s="225"/>
      <c r="K566" s="225"/>
      <c r="L566" s="230"/>
      <c r="M566" s="231"/>
      <c r="N566" s="232"/>
      <c r="O566" s="232"/>
      <c r="P566" s="232"/>
      <c r="Q566" s="232"/>
      <c r="R566" s="232"/>
      <c r="S566" s="232"/>
      <c r="T566" s="23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4" t="s">
        <v>153</v>
      </c>
      <c r="AU566" s="234" t="s">
        <v>82</v>
      </c>
      <c r="AV566" s="13" t="s">
        <v>80</v>
      </c>
      <c r="AW566" s="13" t="s">
        <v>33</v>
      </c>
      <c r="AX566" s="13" t="s">
        <v>72</v>
      </c>
      <c r="AY566" s="234" t="s">
        <v>141</v>
      </c>
    </row>
    <row r="567" s="14" customFormat="1">
      <c r="A567" s="14"/>
      <c r="B567" s="235"/>
      <c r="C567" s="236"/>
      <c r="D567" s="226" t="s">
        <v>153</v>
      </c>
      <c r="E567" s="237" t="s">
        <v>19</v>
      </c>
      <c r="F567" s="238" t="s">
        <v>80</v>
      </c>
      <c r="G567" s="236"/>
      <c r="H567" s="239">
        <v>1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5" t="s">
        <v>153</v>
      </c>
      <c r="AU567" s="245" t="s">
        <v>82</v>
      </c>
      <c r="AV567" s="14" t="s">
        <v>82</v>
      </c>
      <c r="AW567" s="14" t="s">
        <v>33</v>
      </c>
      <c r="AX567" s="14" t="s">
        <v>80</v>
      </c>
      <c r="AY567" s="245" t="s">
        <v>141</v>
      </c>
    </row>
    <row r="568" s="2" customFormat="1" ht="24.15" customHeight="1">
      <c r="A568" s="40"/>
      <c r="B568" s="41"/>
      <c r="C568" s="206" t="s">
        <v>791</v>
      </c>
      <c r="D568" s="206" t="s">
        <v>144</v>
      </c>
      <c r="E568" s="207" t="s">
        <v>792</v>
      </c>
      <c r="F568" s="208" t="s">
        <v>793</v>
      </c>
      <c r="G568" s="209" t="s">
        <v>298</v>
      </c>
      <c r="H568" s="210">
        <v>1</v>
      </c>
      <c r="I568" s="211"/>
      <c r="J568" s="212">
        <f>ROUND(I568*H568,2)</f>
        <v>0</v>
      </c>
      <c r="K568" s="208" t="s">
        <v>167</v>
      </c>
      <c r="L568" s="46"/>
      <c r="M568" s="213" t="s">
        <v>19</v>
      </c>
      <c r="N568" s="214" t="s">
        <v>43</v>
      </c>
      <c r="O568" s="86"/>
      <c r="P568" s="215">
        <f>O568*H568</f>
        <v>0</v>
      </c>
      <c r="Q568" s="215">
        <v>0.01</v>
      </c>
      <c r="R568" s="215">
        <f>Q568*H568</f>
        <v>0.01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184</v>
      </c>
      <c r="AT568" s="217" t="s">
        <v>144</v>
      </c>
      <c r="AU568" s="217" t="s">
        <v>82</v>
      </c>
      <c r="AY568" s="19" t="s">
        <v>141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80</v>
      </c>
      <c r="BK568" s="218">
        <f>ROUND(I568*H568,2)</f>
        <v>0</v>
      </c>
      <c r="BL568" s="19" t="s">
        <v>184</v>
      </c>
      <c r="BM568" s="217" t="s">
        <v>794</v>
      </c>
    </row>
    <row r="569" s="13" customFormat="1">
      <c r="A569" s="13"/>
      <c r="B569" s="224"/>
      <c r="C569" s="225"/>
      <c r="D569" s="226" t="s">
        <v>153</v>
      </c>
      <c r="E569" s="227" t="s">
        <v>19</v>
      </c>
      <c r="F569" s="228" t="s">
        <v>542</v>
      </c>
      <c r="G569" s="225"/>
      <c r="H569" s="227" t="s">
        <v>19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153</v>
      </c>
      <c r="AU569" s="234" t="s">
        <v>82</v>
      </c>
      <c r="AV569" s="13" t="s">
        <v>80</v>
      </c>
      <c r="AW569" s="13" t="s">
        <v>33</v>
      </c>
      <c r="AX569" s="13" t="s">
        <v>72</v>
      </c>
      <c r="AY569" s="234" t="s">
        <v>141</v>
      </c>
    </row>
    <row r="570" s="13" customFormat="1">
      <c r="A570" s="13"/>
      <c r="B570" s="224"/>
      <c r="C570" s="225"/>
      <c r="D570" s="226" t="s">
        <v>153</v>
      </c>
      <c r="E570" s="227" t="s">
        <v>19</v>
      </c>
      <c r="F570" s="228" t="s">
        <v>795</v>
      </c>
      <c r="G570" s="225"/>
      <c r="H570" s="227" t="s">
        <v>19</v>
      </c>
      <c r="I570" s="229"/>
      <c r="J570" s="225"/>
      <c r="K570" s="225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153</v>
      </c>
      <c r="AU570" s="234" t="s">
        <v>82</v>
      </c>
      <c r="AV570" s="13" t="s">
        <v>80</v>
      </c>
      <c r="AW570" s="13" t="s">
        <v>33</v>
      </c>
      <c r="AX570" s="13" t="s">
        <v>72</v>
      </c>
      <c r="AY570" s="234" t="s">
        <v>141</v>
      </c>
    </row>
    <row r="571" s="14" customFormat="1">
      <c r="A571" s="14"/>
      <c r="B571" s="235"/>
      <c r="C571" s="236"/>
      <c r="D571" s="226" t="s">
        <v>153</v>
      </c>
      <c r="E571" s="237" t="s">
        <v>19</v>
      </c>
      <c r="F571" s="238" t="s">
        <v>80</v>
      </c>
      <c r="G571" s="236"/>
      <c r="H571" s="239">
        <v>1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153</v>
      </c>
      <c r="AU571" s="245" t="s">
        <v>82</v>
      </c>
      <c r="AV571" s="14" t="s">
        <v>82</v>
      </c>
      <c r="AW571" s="14" t="s">
        <v>33</v>
      </c>
      <c r="AX571" s="14" t="s">
        <v>80</v>
      </c>
      <c r="AY571" s="245" t="s">
        <v>141</v>
      </c>
    </row>
    <row r="572" s="2" customFormat="1" ht="24.15" customHeight="1">
      <c r="A572" s="40"/>
      <c r="B572" s="41"/>
      <c r="C572" s="206" t="s">
        <v>796</v>
      </c>
      <c r="D572" s="206" t="s">
        <v>144</v>
      </c>
      <c r="E572" s="207" t="s">
        <v>797</v>
      </c>
      <c r="F572" s="208" t="s">
        <v>798</v>
      </c>
      <c r="G572" s="209" t="s">
        <v>298</v>
      </c>
      <c r="H572" s="210">
        <v>1</v>
      </c>
      <c r="I572" s="211"/>
      <c r="J572" s="212">
        <f>ROUND(I572*H572,2)</f>
        <v>0</v>
      </c>
      <c r="K572" s="208" t="s">
        <v>167</v>
      </c>
      <c r="L572" s="46"/>
      <c r="M572" s="213" t="s">
        <v>19</v>
      </c>
      <c r="N572" s="214" t="s">
        <v>43</v>
      </c>
      <c r="O572" s="86"/>
      <c r="P572" s="215">
        <f>O572*H572</f>
        <v>0</v>
      </c>
      <c r="Q572" s="215">
        <v>0.01</v>
      </c>
      <c r="R572" s="215">
        <f>Q572*H572</f>
        <v>0.01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184</v>
      </c>
      <c r="AT572" s="217" t="s">
        <v>144</v>
      </c>
      <c r="AU572" s="217" t="s">
        <v>82</v>
      </c>
      <c r="AY572" s="19" t="s">
        <v>141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80</v>
      </c>
      <c r="BK572" s="218">
        <f>ROUND(I572*H572,2)</f>
        <v>0</v>
      </c>
      <c r="BL572" s="19" t="s">
        <v>184</v>
      </c>
      <c r="BM572" s="217" t="s">
        <v>799</v>
      </c>
    </row>
    <row r="573" s="13" customFormat="1">
      <c r="A573" s="13"/>
      <c r="B573" s="224"/>
      <c r="C573" s="225"/>
      <c r="D573" s="226" t="s">
        <v>153</v>
      </c>
      <c r="E573" s="227" t="s">
        <v>19</v>
      </c>
      <c r="F573" s="228" t="s">
        <v>800</v>
      </c>
      <c r="G573" s="225"/>
      <c r="H573" s="227" t="s">
        <v>19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153</v>
      </c>
      <c r="AU573" s="234" t="s">
        <v>82</v>
      </c>
      <c r="AV573" s="13" t="s">
        <v>80</v>
      </c>
      <c r="AW573" s="13" t="s">
        <v>33</v>
      </c>
      <c r="AX573" s="13" t="s">
        <v>72</v>
      </c>
      <c r="AY573" s="234" t="s">
        <v>141</v>
      </c>
    </row>
    <row r="574" s="14" customFormat="1">
      <c r="A574" s="14"/>
      <c r="B574" s="235"/>
      <c r="C574" s="236"/>
      <c r="D574" s="226" t="s">
        <v>153</v>
      </c>
      <c r="E574" s="237" t="s">
        <v>19</v>
      </c>
      <c r="F574" s="238" t="s">
        <v>80</v>
      </c>
      <c r="G574" s="236"/>
      <c r="H574" s="239">
        <v>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153</v>
      </c>
      <c r="AU574" s="245" t="s">
        <v>82</v>
      </c>
      <c r="AV574" s="14" t="s">
        <v>82</v>
      </c>
      <c r="AW574" s="14" t="s">
        <v>33</v>
      </c>
      <c r="AX574" s="14" t="s">
        <v>80</v>
      </c>
      <c r="AY574" s="245" t="s">
        <v>141</v>
      </c>
    </row>
    <row r="575" s="2" customFormat="1" ht="16.5" customHeight="1">
      <c r="A575" s="40"/>
      <c r="B575" s="41"/>
      <c r="C575" s="206" t="s">
        <v>801</v>
      </c>
      <c r="D575" s="206" t="s">
        <v>144</v>
      </c>
      <c r="E575" s="207" t="s">
        <v>802</v>
      </c>
      <c r="F575" s="208" t="s">
        <v>803</v>
      </c>
      <c r="G575" s="209" t="s">
        <v>298</v>
      </c>
      <c r="H575" s="210">
        <v>2</v>
      </c>
      <c r="I575" s="211"/>
      <c r="J575" s="212">
        <f>ROUND(I575*H575,2)</f>
        <v>0</v>
      </c>
      <c r="K575" s="208" t="s">
        <v>167</v>
      </c>
      <c r="L575" s="46"/>
      <c r="M575" s="213" t="s">
        <v>19</v>
      </c>
      <c r="N575" s="214" t="s">
        <v>43</v>
      </c>
      <c r="O575" s="86"/>
      <c r="P575" s="215">
        <f>O575*H575</f>
        <v>0</v>
      </c>
      <c r="Q575" s="215">
        <v>0.01</v>
      </c>
      <c r="R575" s="215">
        <f>Q575*H575</f>
        <v>0.02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184</v>
      </c>
      <c r="AT575" s="217" t="s">
        <v>144</v>
      </c>
      <c r="AU575" s="217" t="s">
        <v>82</v>
      </c>
      <c r="AY575" s="19" t="s">
        <v>141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80</v>
      </c>
      <c r="BK575" s="218">
        <f>ROUND(I575*H575,2)</f>
        <v>0</v>
      </c>
      <c r="BL575" s="19" t="s">
        <v>184</v>
      </c>
      <c r="BM575" s="217" t="s">
        <v>804</v>
      </c>
    </row>
    <row r="576" s="13" customFormat="1">
      <c r="A576" s="13"/>
      <c r="B576" s="224"/>
      <c r="C576" s="225"/>
      <c r="D576" s="226" t="s">
        <v>153</v>
      </c>
      <c r="E576" s="227" t="s">
        <v>19</v>
      </c>
      <c r="F576" s="228" t="s">
        <v>800</v>
      </c>
      <c r="G576" s="225"/>
      <c r="H576" s="227" t="s">
        <v>19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153</v>
      </c>
      <c r="AU576" s="234" t="s">
        <v>82</v>
      </c>
      <c r="AV576" s="13" t="s">
        <v>80</v>
      </c>
      <c r="AW576" s="13" t="s">
        <v>33</v>
      </c>
      <c r="AX576" s="13" t="s">
        <v>72</v>
      </c>
      <c r="AY576" s="234" t="s">
        <v>141</v>
      </c>
    </row>
    <row r="577" s="14" customFormat="1">
      <c r="A577" s="14"/>
      <c r="B577" s="235"/>
      <c r="C577" s="236"/>
      <c r="D577" s="226" t="s">
        <v>153</v>
      </c>
      <c r="E577" s="237" t="s">
        <v>19</v>
      </c>
      <c r="F577" s="238" t="s">
        <v>82</v>
      </c>
      <c r="G577" s="236"/>
      <c r="H577" s="239">
        <v>2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153</v>
      </c>
      <c r="AU577" s="245" t="s">
        <v>82</v>
      </c>
      <c r="AV577" s="14" t="s">
        <v>82</v>
      </c>
      <c r="AW577" s="14" t="s">
        <v>33</v>
      </c>
      <c r="AX577" s="14" t="s">
        <v>80</v>
      </c>
      <c r="AY577" s="245" t="s">
        <v>141</v>
      </c>
    </row>
    <row r="578" s="2" customFormat="1" ht="24.15" customHeight="1">
      <c r="A578" s="40"/>
      <c r="B578" s="41"/>
      <c r="C578" s="206" t="s">
        <v>805</v>
      </c>
      <c r="D578" s="206" t="s">
        <v>144</v>
      </c>
      <c r="E578" s="207" t="s">
        <v>806</v>
      </c>
      <c r="F578" s="208" t="s">
        <v>807</v>
      </c>
      <c r="G578" s="209" t="s">
        <v>255</v>
      </c>
      <c r="H578" s="210">
        <v>1.0629999999999999</v>
      </c>
      <c r="I578" s="211"/>
      <c r="J578" s="212">
        <f>ROUND(I578*H578,2)</f>
        <v>0</v>
      </c>
      <c r="K578" s="208" t="s">
        <v>148</v>
      </c>
      <c r="L578" s="46"/>
      <c r="M578" s="213" t="s">
        <v>19</v>
      </c>
      <c r="N578" s="214" t="s">
        <v>43</v>
      </c>
      <c r="O578" s="86"/>
      <c r="P578" s="215">
        <f>O578*H578</f>
        <v>0</v>
      </c>
      <c r="Q578" s="215">
        <v>0</v>
      </c>
      <c r="R578" s="215">
        <f>Q578*H578</f>
        <v>0</v>
      </c>
      <c r="S578" s="215">
        <v>0</v>
      </c>
      <c r="T578" s="216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7" t="s">
        <v>184</v>
      </c>
      <c r="AT578" s="217" t="s">
        <v>144</v>
      </c>
      <c r="AU578" s="217" t="s">
        <v>82</v>
      </c>
      <c r="AY578" s="19" t="s">
        <v>141</v>
      </c>
      <c r="BE578" s="218">
        <f>IF(N578="základní",J578,0)</f>
        <v>0</v>
      </c>
      <c r="BF578" s="218">
        <f>IF(N578="snížená",J578,0)</f>
        <v>0</v>
      </c>
      <c r="BG578" s="218">
        <f>IF(N578="zákl. přenesená",J578,0)</f>
        <v>0</v>
      </c>
      <c r="BH578" s="218">
        <f>IF(N578="sníž. přenesená",J578,0)</f>
        <v>0</v>
      </c>
      <c r="BI578" s="218">
        <f>IF(N578="nulová",J578,0)</f>
        <v>0</v>
      </c>
      <c r="BJ578" s="19" t="s">
        <v>80</v>
      </c>
      <c r="BK578" s="218">
        <f>ROUND(I578*H578,2)</f>
        <v>0</v>
      </c>
      <c r="BL578" s="19" t="s">
        <v>184</v>
      </c>
      <c r="BM578" s="217" t="s">
        <v>808</v>
      </c>
    </row>
    <row r="579" s="2" customFormat="1">
      <c r="A579" s="40"/>
      <c r="B579" s="41"/>
      <c r="C579" s="42"/>
      <c r="D579" s="219" t="s">
        <v>151</v>
      </c>
      <c r="E579" s="42"/>
      <c r="F579" s="220" t="s">
        <v>809</v>
      </c>
      <c r="G579" s="42"/>
      <c r="H579" s="42"/>
      <c r="I579" s="221"/>
      <c r="J579" s="42"/>
      <c r="K579" s="42"/>
      <c r="L579" s="46"/>
      <c r="M579" s="222"/>
      <c r="N579" s="223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151</v>
      </c>
      <c r="AU579" s="19" t="s">
        <v>82</v>
      </c>
    </row>
    <row r="580" s="2" customFormat="1" ht="37.8" customHeight="1">
      <c r="A580" s="40"/>
      <c r="B580" s="41"/>
      <c r="C580" s="206" t="s">
        <v>810</v>
      </c>
      <c r="D580" s="206" t="s">
        <v>144</v>
      </c>
      <c r="E580" s="207" t="s">
        <v>811</v>
      </c>
      <c r="F580" s="208" t="s">
        <v>812</v>
      </c>
      <c r="G580" s="209" t="s">
        <v>255</v>
      </c>
      <c r="H580" s="210">
        <v>1.0629999999999999</v>
      </c>
      <c r="I580" s="211"/>
      <c r="J580" s="212">
        <f>ROUND(I580*H580,2)</f>
        <v>0</v>
      </c>
      <c r="K580" s="208" t="s">
        <v>148</v>
      </c>
      <c r="L580" s="46"/>
      <c r="M580" s="213" t="s">
        <v>19</v>
      </c>
      <c r="N580" s="214" t="s">
        <v>43</v>
      </c>
      <c r="O580" s="86"/>
      <c r="P580" s="215">
        <f>O580*H580</f>
        <v>0</v>
      </c>
      <c r="Q580" s="215">
        <v>0</v>
      </c>
      <c r="R580" s="215">
        <f>Q580*H580</f>
        <v>0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184</v>
      </c>
      <c r="AT580" s="217" t="s">
        <v>144</v>
      </c>
      <c r="AU580" s="217" t="s">
        <v>82</v>
      </c>
      <c r="AY580" s="19" t="s">
        <v>141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80</v>
      </c>
      <c r="BK580" s="218">
        <f>ROUND(I580*H580,2)</f>
        <v>0</v>
      </c>
      <c r="BL580" s="19" t="s">
        <v>184</v>
      </c>
      <c r="BM580" s="217" t="s">
        <v>813</v>
      </c>
    </row>
    <row r="581" s="2" customFormat="1">
      <c r="A581" s="40"/>
      <c r="B581" s="41"/>
      <c r="C581" s="42"/>
      <c r="D581" s="219" t="s">
        <v>151</v>
      </c>
      <c r="E581" s="42"/>
      <c r="F581" s="220" t="s">
        <v>814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151</v>
      </c>
      <c r="AU581" s="19" t="s">
        <v>82</v>
      </c>
    </row>
    <row r="582" s="2" customFormat="1" ht="37.8" customHeight="1">
      <c r="A582" s="40"/>
      <c r="B582" s="41"/>
      <c r="C582" s="206" t="s">
        <v>815</v>
      </c>
      <c r="D582" s="206" t="s">
        <v>144</v>
      </c>
      <c r="E582" s="207" t="s">
        <v>816</v>
      </c>
      <c r="F582" s="208" t="s">
        <v>817</v>
      </c>
      <c r="G582" s="209" t="s">
        <v>255</v>
      </c>
      <c r="H582" s="210">
        <v>21.260000000000002</v>
      </c>
      <c r="I582" s="211"/>
      <c r="J582" s="212">
        <f>ROUND(I582*H582,2)</f>
        <v>0</v>
      </c>
      <c r="K582" s="208" t="s">
        <v>148</v>
      </c>
      <c r="L582" s="46"/>
      <c r="M582" s="213" t="s">
        <v>19</v>
      </c>
      <c r="N582" s="214" t="s">
        <v>43</v>
      </c>
      <c r="O582" s="86"/>
      <c r="P582" s="215">
        <f>O582*H582</f>
        <v>0</v>
      </c>
      <c r="Q582" s="215">
        <v>0</v>
      </c>
      <c r="R582" s="215">
        <f>Q582*H582</f>
        <v>0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184</v>
      </c>
      <c r="AT582" s="217" t="s">
        <v>144</v>
      </c>
      <c r="AU582" s="217" t="s">
        <v>82</v>
      </c>
      <c r="AY582" s="19" t="s">
        <v>141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80</v>
      </c>
      <c r="BK582" s="218">
        <f>ROUND(I582*H582,2)</f>
        <v>0</v>
      </c>
      <c r="BL582" s="19" t="s">
        <v>184</v>
      </c>
      <c r="BM582" s="217" t="s">
        <v>818</v>
      </c>
    </row>
    <row r="583" s="2" customFormat="1">
      <c r="A583" s="40"/>
      <c r="B583" s="41"/>
      <c r="C583" s="42"/>
      <c r="D583" s="219" t="s">
        <v>151</v>
      </c>
      <c r="E583" s="42"/>
      <c r="F583" s="220" t="s">
        <v>819</v>
      </c>
      <c r="G583" s="42"/>
      <c r="H583" s="42"/>
      <c r="I583" s="221"/>
      <c r="J583" s="42"/>
      <c r="K583" s="42"/>
      <c r="L583" s="46"/>
      <c r="M583" s="222"/>
      <c r="N583" s="223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151</v>
      </c>
      <c r="AU583" s="19" t="s">
        <v>82</v>
      </c>
    </row>
    <row r="584" s="14" customFormat="1">
      <c r="A584" s="14"/>
      <c r="B584" s="235"/>
      <c r="C584" s="236"/>
      <c r="D584" s="226" t="s">
        <v>153</v>
      </c>
      <c r="E584" s="236"/>
      <c r="F584" s="238" t="s">
        <v>820</v>
      </c>
      <c r="G584" s="236"/>
      <c r="H584" s="239">
        <v>21.260000000000002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153</v>
      </c>
      <c r="AU584" s="245" t="s">
        <v>82</v>
      </c>
      <c r="AV584" s="14" t="s">
        <v>82</v>
      </c>
      <c r="AW584" s="14" t="s">
        <v>4</v>
      </c>
      <c r="AX584" s="14" t="s">
        <v>80</v>
      </c>
      <c r="AY584" s="245" t="s">
        <v>141</v>
      </c>
    </row>
    <row r="585" s="12" customFormat="1" ht="22.8" customHeight="1">
      <c r="A585" s="12"/>
      <c r="B585" s="190"/>
      <c r="C585" s="191"/>
      <c r="D585" s="192" t="s">
        <v>71</v>
      </c>
      <c r="E585" s="204" t="s">
        <v>821</v>
      </c>
      <c r="F585" s="204" t="s">
        <v>822</v>
      </c>
      <c r="G585" s="191"/>
      <c r="H585" s="191"/>
      <c r="I585" s="194"/>
      <c r="J585" s="205">
        <f>BK585</f>
        <v>0</v>
      </c>
      <c r="K585" s="191"/>
      <c r="L585" s="196"/>
      <c r="M585" s="197"/>
      <c r="N585" s="198"/>
      <c r="O585" s="198"/>
      <c r="P585" s="199">
        <f>SUM(P586:P619)</f>
        <v>0</v>
      </c>
      <c r="Q585" s="198"/>
      <c r="R585" s="199">
        <f>SUM(R586:R619)</f>
        <v>0.8212484000000001</v>
      </c>
      <c r="S585" s="198"/>
      <c r="T585" s="200">
        <f>SUM(T586:T619)</f>
        <v>13.2129797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01" t="s">
        <v>82</v>
      </c>
      <c r="AT585" s="202" t="s">
        <v>71</v>
      </c>
      <c r="AU585" s="202" t="s">
        <v>80</v>
      </c>
      <c r="AY585" s="201" t="s">
        <v>141</v>
      </c>
      <c r="BK585" s="203">
        <f>SUM(BK586:BK619)</f>
        <v>0</v>
      </c>
    </row>
    <row r="586" s="2" customFormat="1" ht="16.5" customHeight="1">
      <c r="A586" s="40"/>
      <c r="B586" s="41"/>
      <c r="C586" s="206" t="s">
        <v>823</v>
      </c>
      <c r="D586" s="206" t="s">
        <v>144</v>
      </c>
      <c r="E586" s="207" t="s">
        <v>824</v>
      </c>
      <c r="F586" s="208" t="s">
        <v>825</v>
      </c>
      <c r="G586" s="209" t="s">
        <v>147</v>
      </c>
      <c r="H586" s="210">
        <v>22.879999999999999</v>
      </c>
      <c r="I586" s="211"/>
      <c r="J586" s="212">
        <f>ROUND(I586*H586,2)</f>
        <v>0</v>
      </c>
      <c r="K586" s="208" t="s">
        <v>148</v>
      </c>
      <c r="L586" s="46"/>
      <c r="M586" s="213" t="s">
        <v>19</v>
      </c>
      <c r="N586" s="214" t="s">
        <v>43</v>
      </c>
      <c r="O586" s="86"/>
      <c r="P586" s="215">
        <f>O586*H586</f>
        <v>0</v>
      </c>
      <c r="Q586" s="215">
        <v>0</v>
      </c>
      <c r="R586" s="215">
        <f>Q586*H586</f>
        <v>0</v>
      </c>
      <c r="S586" s="215">
        <v>0</v>
      </c>
      <c r="T586" s="21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7" t="s">
        <v>184</v>
      </c>
      <c r="AT586" s="217" t="s">
        <v>144</v>
      </c>
      <c r="AU586" s="217" t="s">
        <v>82</v>
      </c>
      <c r="AY586" s="19" t="s">
        <v>141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9" t="s">
        <v>80</v>
      </c>
      <c r="BK586" s="218">
        <f>ROUND(I586*H586,2)</f>
        <v>0</v>
      </c>
      <c r="BL586" s="19" t="s">
        <v>184</v>
      </c>
      <c r="BM586" s="217" t="s">
        <v>826</v>
      </c>
    </row>
    <row r="587" s="2" customFormat="1">
      <c r="A587" s="40"/>
      <c r="B587" s="41"/>
      <c r="C587" s="42"/>
      <c r="D587" s="219" t="s">
        <v>151</v>
      </c>
      <c r="E587" s="42"/>
      <c r="F587" s="220" t="s">
        <v>827</v>
      </c>
      <c r="G587" s="42"/>
      <c r="H587" s="42"/>
      <c r="I587" s="221"/>
      <c r="J587" s="42"/>
      <c r="K587" s="42"/>
      <c r="L587" s="46"/>
      <c r="M587" s="222"/>
      <c r="N587" s="223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151</v>
      </c>
      <c r="AU587" s="19" t="s">
        <v>82</v>
      </c>
    </row>
    <row r="588" s="13" customFormat="1">
      <c r="A588" s="13"/>
      <c r="B588" s="224"/>
      <c r="C588" s="225"/>
      <c r="D588" s="226" t="s">
        <v>153</v>
      </c>
      <c r="E588" s="227" t="s">
        <v>19</v>
      </c>
      <c r="F588" s="228" t="s">
        <v>179</v>
      </c>
      <c r="G588" s="225"/>
      <c r="H588" s="227" t="s">
        <v>19</v>
      </c>
      <c r="I588" s="229"/>
      <c r="J588" s="225"/>
      <c r="K588" s="225"/>
      <c r="L588" s="230"/>
      <c r="M588" s="231"/>
      <c r="N588" s="232"/>
      <c r="O588" s="232"/>
      <c r="P588" s="232"/>
      <c r="Q588" s="232"/>
      <c r="R588" s="232"/>
      <c r="S588" s="232"/>
      <c r="T588" s="23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4" t="s">
        <v>153</v>
      </c>
      <c r="AU588" s="234" t="s">
        <v>82</v>
      </c>
      <c r="AV588" s="13" t="s">
        <v>80</v>
      </c>
      <c r="AW588" s="13" t="s">
        <v>33</v>
      </c>
      <c r="AX588" s="13" t="s">
        <v>72</v>
      </c>
      <c r="AY588" s="234" t="s">
        <v>141</v>
      </c>
    </row>
    <row r="589" s="14" customFormat="1">
      <c r="A589" s="14"/>
      <c r="B589" s="235"/>
      <c r="C589" s="236"/>
      <c r="D589" s="226" t="s">
        <v>153</v>
      </c>
      <c r="E589" s="237" t="s">
        <v>19</v>
      </c>
      <c r="F589" s="238" t="s">
        <v>180</v>
      </c>
      <c r="G589" s="236"/>
      <c r="H589" s="239">
        <v>22.879999999999999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153</v>
      </c>
      <c r="AU589" s="245" t="s">
        <v>82</v>
      </c>
      <c r="AV589" s="14" t="s">
        <v>82</v>
      </c>
      <c r="AW589" s="14" t="s">
        <v>33</v>
      </c>
      <c r="AX589" s="14" t="s">
        <v>80</v>
      </c>
      <c r="AY589" s="245" t="s">
        <v>141</v>
      </c>
    </row>
    <row r="590" s="2" customFormat="1" ht="24.15" customHeight="1">
      <c r="A590" s="40"/>
      <c r="B590" s="41"/>
      <c r="C590" s="206" t="s">
        <v>828</v>
      </c>
      <c r="D590" s="206" t="s">
        <v>144</v>
      </c>
      <c r="E590" s="207" t="s">
        <v>829</v>
      </c>
      <c r="F590" s="208" t="s">
        <v>830</v>
      </c>
      <c r="G590" s="209" t="s">
        <v>230</v>
      </c>
      <c r="H590" s="210">
        <v>3</v>
      </c>
      <c r="I590" s="211"/>
      <c r="J590" s="212">
        <f>ROUND(I590*H590,2)</f>
        <v>0</v>
      </c>
      <c r="K590" s="208" t="s">
        <v>148</v>
      </c>
      <c r="L590" s="46"/>
      <c r="M590" s="213" t="s">
        <v>19</v>
      </c>
      <c r="N590" s="214" t="s">
        <v>43</v>
      </c>
      <c r="O590" s="86"/>
      <c r="P590" s="215">
        <f>O590*H590</f>
        <v>0</v>
      </c>
      <c r="Q590" s="215">
        <v>0.00020000000000000001</v>
      </c>
      <c r="R590" s="215">
        <f>Q590*H590</f>
        <v>0.00060000000000000006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184</v>
      </c>
      <c r="AT590" s="217" t="s">
        <v>144</v>
      </c>
      <c r="AU590" s="217" t="s">
        <v>82</v>
      </c>
      <c r="AY590" s="19" t="s">
        <v>141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80</v>
      </c>
      <c r="BK590" s="218">
        <f>ROUND(I590*H590,2)</f>
        <v>0</v>
      </c>
      <c r="BL590" s="19" t="s">
        <v>184</v>
      </c>
      <c r="BM590" s="217" t="s">
        <v>831</v>
      </c>
    </row>
    <row r="591" s="2" customFormat="1">
      <c r="A591" s="40"/>
      <c r="B591" s="41"/>
      <c r="C591" s="42"/>
      <c r="D591" s="219" t="s">
        <v>151</v>
      </c>
      <c r="E591" s="42"/>
      <c r="F591" s="220" t="s">
        <v>832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151</v>
      </c>
      <c r="AU591" s="19" t="s">
        <v>82</v>
      </c>
    </row>
    <row r="592" s="13" customFormat="1">
      <c r="A592" s="13"/>
      <c r="B592" s="224"/>
      <c r="C592" s="225"/>
      <c r="D592" s="226" t="s">
        <v>153</v>
      </c>
      <c r="E592" s="227" t="s">
        <v>19</v>
      </c>
      <c r="F592" s="228" t="s">
        <v>179</v>
      </c>
      <c r="G592" s="225"/>
      <c r="H592" s="227" t="s">
        <v>19</v>
      </c>
      <c r="I592" s="229"/>
      <c r="J592" s="225"/>
      <c r="K592" s="225"/>
      <c r="L592" s="230"/>
      <c r="M592" s="231"/>
      <c r="N592" s="232"/>
      <c r="O592" s="232"/>
      <c r="P592" s="232"/>
      <c r="Q592" s="232"/>
      <c r="R592" s="232"/>
      <c r="S592" s="232"/>
      <c r="T592" s="23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4" t="s">
        <v>153</v>
      </c>
      <c r="AU592" s="234" t="s">
        <v>82</v>
      </c>
      <c r="AV592" s="13" t="s">
        <v>80</v>
      </c>
      <c r="AW592" s="13" t="s">
        <v>33</v>
      </c>
      <c r="AX592" s="13" t="s">
        <v>72</v>
      </c>
      <c r="AY592" s="234" t="s">
        <v>141</v>
      </c>
    </row>
    <row r="593" s="14" customFormat="1">
      <c r="A593" s="14"/>
      <c r="B593" s="235"/>
      <c r="C593" s="236"/>
      <c r="D593" s="226" t="s">
        <v>153</v>
      </c>
      <c r="E593" s="237" t="s">
        <v>19</v>
      </c>
      <c r="F593" s="238" t="s">
        <v>833</v>
      </c>
      <c r="G593" s="236"/>
      <c r="H593" s="239">
        <v>3</v>
      </c>
      <c r="I593" s="240"/>
      <c r="J593" s="236"/>
      <c r="K593" s="236"/>
      <c r="L593" s="241"/>
      <c r="M593" s="242"/>
      <c r="N593" s="243"/>
      <c r="O593" s="243"/>
      <c r="P593" s="243"/>
      <c r="Q593" s="243"/>
      <c r="R593" s="243"/>
      <c r="S593" s="243"/>
      <c r="T593" s="24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5" t="s">
        <v>153</v>
      </c>
      <c r="AU593" s="245" t="s">
        <v>82</v>
      </c>
      <c r="AV593" s="14" t="s">
        <v>82</v>
      </c>
      <c r="AW593" s="14" t="s">
        <v>33</v>
      </c>
      <c r="AX593" s="14" t="s">
        <v>80</v>
      </c>
      <c r="AY593" s="245" t="s">
        <v>141</v>
      </c>
    </row>
    <row r="594" s="2" customFormat="1" ht="16.5" customHeight="1">
      <c r="A594" s="40"/>
      <c r="B594" s="41"/>
      <c r="C594" s="257" t="s">
        <v>834</v>
      </c>
      <c r="D594" s="257" t="s">
        <v>188</v>
      </c>
      <c r="E594" s="258" t="s">
        <v>835</v>
      </c>
      <c r="F594" s="259" t="s">
        <v>836</v>
      </c>
      <c r="G594" s="260" t="s">
        <v>230</v>
      </c>
      <c r="H594" s="261">
        <v>3.2999999999999998</v>
      </c>
      <c r="I594" s="262"/>
      <c r="J594" s="263">
        <f>ROUND(I594*H594,2)</f>
        <v>0</v>
      </c>
      <c r="K594" s="259" t="s">
        <v>148</v>
      </c>
      <c r="L594" s="264"/>
      <c r="M594" s="265" t="s">
        <v>19</v>
      </c>
      <c r="N594" s="266" t="s">
        <v>43</v>
      </c>
      <c r="O594" s="86"/>
      <c r="P594" s="215">
        <f>O594*H594</f>
        <v>0</v>
      </c>
      <c r="Q594" s="215">
        <v>0.00025999999999999998</v>
      </c>
      <c r="R594" s="215">
        <f>Q594*H594</f>
        <v>0.00085799999999999993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192</v>
      </c>
      <c r="AT594" s="217" t="s">
        <v>188</v>
      </c>
      <c r="AU594" s="217" t="s">
        <v>82</v>
      </c>
      <c r="AY594" s="19" t="s">
        <v>141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80</v>
      </c>
      <c r="BK594" s="218">
        <f>ROUND(I594*H594,2)</f>
        <v>0</v>
      </c>
      <c r="BL594" s="19" t="s">
        <v>184</v>
      </c>
      <c r="BM594" s="217" t="s">
        <v>837</v>
      </c>
    </row>
    <row r="595" s="14" customFormat="1">
      <c r="A595" s="14"/>
      <c r="B595" s="235"/>
      <c r="C595" s="236"/>
      <c r="D595" s="226" t="s">
        <v>153</v>
      </c>
      <c r="E595" s="236"/>
      <c r="F595" s="238" t="s">
        <v>838</v>
      </c>
      <c r="G595" s="236"/>
      <c r="H595" s="239">
        <v>3.2999999999999998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153</v>
      </c>
      <c r="AU595" s="245" t="s">
        <v>82</v>
      </c>
      <c r="AV595" s="14" t="s">
        <v>82</v>
      </c>
      <c r="AW595" s="14" t="s">
        <v>4</v>
      </c>
      <c r="AX595" s="14" t="s">
        <v>80</v>
      </c>
      <c r="AY595" s="245" t="s">
        <v>141</v>
      </c>
    </row>
    <row r="596" s="2" customFormat="1" ht="16.5" customHeight="1">
      <c r="A596" s="40"/>
      <c r="B596" s="41"/>
      <c r="C596" s="206" t="s">
        <v>839</v>
      </c>
      <c r="D596" s="206" t="s">
        <v>144</v>
      </c>
      <c r="E596" s="207" t="s">
        <v>840</v>
      </c>
      <c r="F596" s="208" t="s">
        <v>841</v>
      </c>
      <c r="G596" s="209" t="s">
        <v>230</v>
      </c>
      <c r="H596" s="210">
        <v>132.74000000000001</v>
      </c>
      <c r="I596" s="211"/>
      <c r="J596" s="212">
        <f>ROUND(I596*H596,2)</f>
        <v>0</v>
      </c>
      <c r="K596" s="208" t="s">
        <v>148</v>
      </c>
      <c r="L596" s="46"/>
      <c r="M596" s="213" t="s">
        <v>19</v>
      </c>
      <c r="N596" s="214" t="s">
        <v>43</v>
      </c>
      <c r="O596" s="86"/>
      <c r="P596" s="215">
        <f>O596*H596</f>
        <v>0</v>
      </c>
      <c r="Q596" s="215">
        <v>0</v>
      </c>
      <c r="R596" s="215">
        <f>Q596*H596</f>
        <v>0</v>
      </c>
      <c r="S596" s="215">
        <v>0.01174</v>
      </c>
      <c r="T596" s="216">
        <f>S596*H596</f>
        <v>1.5583676000000002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7" t="s">
        <v>184</v>
      </c>
      <c r="AT596" s="217" t="s">
        <v>144</v>
      </c>
      <c r="AU596" s="217" t="s">
        <v>82</v>
      </c>
      <c r="AY596" s="19" t="s">
        <v>141</v>
      </c>
      <c r="BE596" s="218">
        <f>IF(N596="základní",J596,0)</f>
        <v>0</v>
      </c>
      <c r="BF596" s="218">
        <f>IF(N596="snížená",J596,0)</f>
        <v>0</v>
      </c>
      <c r="BG596" s="218">
        <f>IF(N596="zákl. přenesená",J596,0)</f>
        <v>0</v>
      </c>
      <c r="BH596" s="218">
        <f>IF(N596="sníž. přenesená",J596,0)</f>
        <v>0</v>
      </c>
      <c r="BI596" s="218">
        <f>IF(N596="nulová",J596,0)</f>
        <v>0</v>
      </c>
      <c r="BJ596" s="19" t="s">
        <v>80</v>
      </c>
      <c r="BK596" s="218">
        <f>ROUND(I596*H596,2)</f>
        <v>0</v>
      </c>
      <c r="BL596" s="19" t="s">
        <v>184</v>
      </c>
      <c r="BM596" s="217" t="s">
        <v>842</v>
      </c>
    </row>
    <row r="597" s="2" customFormat="1">
      <c r="A597" s="40"/>
      <c r="B597" s="41"/>
      <c r="C597" s="42"/>
      <c r="D597" s="219" t="s">
        <v>151</v>
      </c>
      <c r="E597" s="42"/>
      <c r="F597" s="220" t="s">
        <v>843</v>
      </c>
      <c r="G597" s="42"/>
      <c r="H597" s="42"/>
      <c r="I597" s="221"/>
      <c r="J597" s="42"/>
      <c r="K597" s="42"/>
      <c r="L597" s="46"/>
      <c r="M597" s="222"/>
      <c r="N597" s="223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151</v>
      </c>
      <c r="AU597" s="19" t="s">
        <v>82</v>
      </c>
    </row>
    <row r="598" s="13" customFormat="1">
      <c r="A598" s="13"/>
      <c r="B598" s="224"/>
      <c r="C598" s="225"/>
      <c r="D598" s="226" t="s">
        <v>153</v>
      </c>
      <c r="E598" s="227" t="s">
        <v>19</v>
      </c>
      <c r="F598" s="228" t="s">
        <v>213</v>
      </c>
      <c r="G598" s="225"/>
      <c r="H598" s="227" t="s">
        <v>19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4" t="s">
        <v>153</v>
      </c>
      <c r="AU598" s="234" t="s">
        <v>82</v>
      </c>
      <c r="AV598" s="13" t="s">
        <v>80</v>
      </c>
      <c r="AW598" s="13" t="s">
        <v>33</v>
      </c>
      <c r="AX598" s="13" t="s">
        <v>72</v>
      </c>
      <c r="AY598" s="234" t="s">
        <v>141</v>
      </c>
    </row>
    <row r="599" s="14" customFormat="1">
      <c r="A599" s="14"/>
      <c r="B599" s="235"/>
      <c r="C599" s="236"/>
      <c r="D599" s="226" t="s">
        <v>153</v>
      </c>
      <c r="E599" s="237" t="s">
        <v>19</v>
      </c>
      <c r="F599" s="238" t="s">
        <v>844</v>
      </c>
      <c r="G599" s="236"/>
      <c r="H599" s="239">
        <v>74.739999999999995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5" t="s">
        <v>153</v>
      </c>
      <c r="AU599" s="245" t="s">
        <v>82</v>
      </c>
      <c r="AV599" s="14" t="s">
        <v>82</v>
      </c>
      <c r="AW599" s="14" t="s">
        <v>33</v>
      </c>
      <c r="AX599" s="14" t="s">
        <v>72</v>
      </c>
      <c r="AY599" s="245" t="s">
        <v>141</v>
      </c>
    </row>
    <row r="600" s="14" customFormat="1">
      <c r="A600" s="14"/>
      <c r="B600" s="235"/>
      <c r="C600" s="236"/>
      <c r="D600" s="226" t="s">
        <v>153</v>
      </c>
      <c r="E600" s="237" t="s">
        <v>19</v>
      </c>
      <c r="F600" s="238" t="s">
        <v>845</v>
      </c>
      <c r="G600" s="236"/>
      <c r="H600" s="239">
        <v>58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153</v>
      </c>
      <c r="AU600" s="245" t="s">
        <v>82</v>
      </c>
      <c r="AV600" s="14" t="s">
        <v>82</v>
      </c>
      <c r="AW600" s="14" t="s">
        <v>33</v>
      </c>
      <c r="AX600" s="14" t="s">
        <v>72</v>
      </c>
      <c r="AY600" s="245" t="s">
        <v>141</v>
      </c>
    </row>
    <row r="601" s="15" customFormat="1">
      <c r="A601" s="15"/>
      <c r="B601" s="246"/>
      <c r="C601" s="247"/>
      <c r="D601" s="226" t="s">
        <v>153</v>
      </c>
      <c r="E601" s="248" t="s">
        <v>19</v>
      </c>
      <c r="F601" s="249" t="s">
        <v>181</v>
      </c>
      <c r="G601" s="247"/>
      <c r="H601" s="250">
        <v>132.74000000000001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6" t="s">
        <v>153</v>
      </c>
      <c r="AU601" s="256" t="s">
        <v>82</v>
      </c>
      <c r="AV601" s="15" t="s">
        <v>149</v>
      </c>
      <c r="AW601" s="15" t="s">
        <v>33</v>
      </c>
      <c r="AX601" s="15" t="s">
        <v>80</v>
      </c>
      <c r="AY601" s="256" t="s">
        <v>141</v>
      </c>
    </row>
    <row r="602" s="2" customFormat="1" ht="16.5" customHeight="1">
      <c r="A602" s="40"/>
      <c r="B602" s="41"/>
      <c r="C602" s="206" t="s">
        <v>846</v>
      </c>
      <c r="D602" s="206" t="s">
        <v>144</v>
      </c>
      <c r="E602" s="207" t="s">
        <v>847</v>
      </c>
      <c r="F602" s="208" t="s">
        <v>848</v>
      </c>
      <c r="G602" s="209" t="s">
        <v>147</v>
      </c>
      <c r="H602" s="210">
        <v>140.13</v>
      </c>
      <c r="I602" s="211"/>
      <c r="J602" s="212">
        <f>ROUND(I602*H602,2)</f>
        <v>0</v>
      </c>
      <c r="K602" s="208" t="s">
        <v>148</v>
      </c>
      <c r="L602" s="46"/>
      <c r="M602" s="213" t="s">
        <v>19</v>
      </c>
      <c r="N602" s="214" t="s">
        <v>43</v>
      </c>
      <c r="O602" s="86"/>
      <c r="P602" s="215">
        <f>O602*H602</f>
        <v>0</v>
      </c>
      <c r="Q602" s="215">
        <v>0</v>
      </c>
      <c r="R602" s="215">
        <f>Q602*H602</f>
        <v>0</v>
      </c>
      <c r="S602" s="215">
        <v>0.083169999999999994</v>
      </c>
      <c r="T602" s="216">
        <f>S602*H602</f>
        <v>11.6546121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184</v>
      </c>
      <c r="AT602" s="217" t="s">
        <v>144</v>
      </c>
      <c r="AU602" s="217" t="s">
        <v>82</v>
      </c>
      <c r="AY602" s="19" t="s">
        <v>141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80</v>
      </c>
      <c r="BK602" s="218">
        <f>ROUND(I602*H602,2)</f>
        <v>0</v>
      </c>
      <c r="BL602" s="19" t="s">
        <v>184</v>
      </c>
      <c r="BM602" s="217" t="s">
        <v>849</v>
      </c>
    </row>
    <row r="603" s="2" customFormat="1">
      <c r="A603" s="40"/>
      <c r="B603" s="41"/>
      <c r="C603" s="42"/>
      <c r="D603" s="219" t="s">
        <v>151</v>
      </c>
      <c r="E603" s="42"/>
      <c r="F603" s="220" t="s">
        <v>850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151</v>
      </c>
      <c r="AU603" s="19" t="s">
        <v>82</v>
      </c>
    </row>
    <row r="604" s="13" customFormat="1">
      <c r="A604" s="13"/>
      <c r="B604" s="224"/>
      <c r="C604" s="225"/>
      <c r="D604" s="226" t="s">
        <v>153</v>
      </c>
      <c r="E604" s="227" t="s">
        <v>19</v>
      </c>
      <c r="F604" s="228" t="s">
        <v>213</v>
      </c>
      <c r="G604" s="225"/>
      <c r="H604" s="227" t="s">
        <v>19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4" t="s">
        <v>153</v>
      </c>
      <c r="AU604" s="234" t="s">
        <v>82</v>
      </c>
      <c r="AV604" s="13" t="s">
        <v>80</v>
      </c>
      <c r="AW604" s="13" t="s">
        <v>33</v>
      </c>
      <c r="AX604" s="13" t="s">
        <v>72</v>
      </c>
      <c r="AY604" s="234" t="s">
        <v>141</v>
      </c>
    </row>
    <row r="605" s="14" customFormat="1">
      <c r="A605" s="14"/>
      <c r="B605" s="235"/>
      <c r="C605" s="236"/>
      <c r="D605" s="226" t="s">
        <v>153</v>
      </c>
      <c r="E605" s="237" t="s">
        <v>19</v>
      </c>
      <c r="F605" s="238" t="s">
        <v>220</v>
      </c>
      <c r="G605" s="236"/>
      <c r="H605" s="239">
        <v>140.13</v>
      </c>
      <c r="I605" s="240"/>
      <c r="J605" s="236"/>
      <c r="K605" s="236"/>
      <c r="L605" s="241"/>
      <c r="M605" s="242"/>
      <c r="N605" s="243"/>
      <c r="O605" s="243"/>
      <c r="P605" s="243"/>
      <c r="Q605" s="243"/>
      <c r="R605" s="243"/>
      <c r="S605" s="243"/>
      <c r="T605" s="24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5" t="s">
        <v>153</v>
      </c>
      <c r="AU605" s="245" t="s">
        <v>82</v>
      </c>
      <c r="AV605" s="14" t="s">
        <v>82</v>
      </c>
      <c r="AW605" s="14" t="s">
        <v>33</v>
      </c>
      <c r="AX605" s="14" t="s">
        <v>80</v>
      </c>
      <c r="AY605" s="245" t="s">
        <v>141</v>
      </c>
    </row>
    <row r="606" s="2" customFormat="1" ht="24.15" customHeight="1">
      <c r="A606" s="40"/>
      <c r="B606" s="41"/>
      <c r="C606" s="206" t="s">
        <v>851</v>
      </c>
      <c r="D606" s="206" t="s">
        <v>144</v>
      </c>
      <c r="E606" s="207" t="s">
        <v>852</v>
      </c>
      <c r="F606" s="208" t="s">
        <v>853</v>
      </c>
      <c r="G606" s="209" t="s">
        <v>147</v>
      </c>
      <c r="H606" s="210">
        <v>22.879999999999999</v>
      </c>
      <c r="I606" s="211"/>
      <c r="J606" s="212">
        <f>ROUND(I606*H606,2)</f>
        <v>0</v>
      </c>
      <c r="K606" s="208" t="s">
        <v>148</v>
      </c>
      <c r="L606" s="46"/>
      <c r="M606" s="213" t="s">
        <v>19</v>
      </c>
      <c r="N606" s="214" t="s">
        <v>43</v>
      </c>
      <c r="O606" s="86"/>
      <c r="P606" s="215">
        <f>O606*H606</f>
        <v>0</v>
      </c>
      <c r="Q606" s="215">
        <v>0.0090299999999999998</v>
      </c>
      <c r="R606" s="215">
        <f>Q606*H606</f>
        <v>0.2066064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184</v>
      </c>
      <c r="AT606" s="217" t="s">
        <v>144</v>
      </c>
      <c r="AU606" s="217" t="s">
        <v>82</v>
      </c>
      <c r="AY606" s="19" t="s">
        <v>141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80</v>
      </c>
      <c r="BK606" s="218">
        <f>ROUND(I606*H606,2)</f>
        <v>0</v>
      </c>
      <c r="BL606" s="19" t="s">
        <v>184</v>
      </c>
      <c r="BM606" s="217" t="s">
        <v>854</v>
      </c>
    </row>
    <row r="607" s="2" customFormat="1">
      <c r="A607" s="40"/>
      <c r="B607" s="41"/>
      <c r="C607" s="42"/>
      <c r="D607" s="219" t="s">
        <v>151</v>
      </c>
      <c r="E607" s="42"/>
      <c r="F607" s="220" t="s">
        <v>855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151</v>
      </c>
      <c r="AU607" s="19" t="s">
        <v>82</v>
      </c>
    </row>
    <row r="608" s="13" customFormat="1">
      <c r="A608" s="13"/>
      <c r="B608" s="224"/>
      <c r="C608" s="225"/>
      <c r="D608" s="226" t="s">
        <v>153</v>
      </c>
      <c r="E608" s="227" t="s">
        <v>19</v>
      </c>
      <c r="F608" s="228" t="s">
        <v>179</v>
      </c>
      <c r="G608" s="225"/>
      <c r="H608" s="227" t="s">
        <v>19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153</v>
      </c>
      <c r="AU608" s="234" t="s">
        <v>82</v>
      </c>
      <c r="AV608" s="13" t="s">
        <v>80</v>
      </c>
      <c r="AW608" s="13" t="s">
        <v>33</v>
      </c>
      <c r="AX608" s="13" t="s">
        <v>72</v>
      </c>
      <c r="AY608" s="234" t="s">
        <v>141</v>
      </c>
    </row>
    <row r="609" s="14" customFormat="1">
      <c r="A609" s="14"/>
      <c r="B609" s="235"/>
      <c r="C609" s="236"/>
      <c r="D609" s="226" t="s">
        <v>153</v>
      </c>
      <c r="E609" s="237" t="s">
        <v>19</v>
      </c>
      <c r="F609" s="238" t="s">
        <v>180</v>
      </c>
      <c r="G609" s="236"/>
      <c r="H609" s="239">
        <v>22.879999999999999</v>
      </c>
      <c r="I609" s="240"/>
      <c r="J609" s="236"/>
      <c r="K609" s="236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153</v>
      </c>
      <c r="AU609" s="245" t="s">
        <v>82</v>
      </c>
      <c r="AV609" s="14" t="s">
        <v>82</v>
      </c>
      <c r="AW609" s="14" t="s">
        <v>33</v>
      </c>
      <c r="AX609" s="14" t="s">
        <v>80</v>
      </c>
      <c r="AY609" s="245" t="s">
        <v>141</v>
      </c>
    </row>
    <row r="610" s="2" customFormat="1" ht="24.15" customHeight="1">
      <c r="A610" s="40"/>
      <c r="B610" s="41"/>
      <c r="C610" s="257" t="s">
        <v>856</v>
      </c>
      <c r="D610" s="257" t="s">
        <v>188</v>
      </c>
      <c r="E610" s="258" t="s">
        <v>857</v>
      </c>
      <c r="F610" s="259" t="s">
        <v>858</v>
      </c>
      <c r="G610" s="260" t="s">
        <v>147</v>
      </c>
      <c r="H610" s="261">
        <v>26.312000000000001</v>
      </c>
      <c r="I610" s="262"/>
      <c r="J610" s="263">
        <f>ROUND(I610*H610,2)</f>
        <v>0</v>
      </c>
      <c r="K610" s="259" t="s">
        <v>148</v>
      </c>
      <c r="L610" s="264"/>
      <c r="M610" s="265" t="s">
        <v>19</v>
      </c>
      <c r="N610" s="266" t="s">
        <v>43</v>
      </c>
      <c r="O610" s="86"/>
      <c r="P610" s="215">
        <f>O610*H610</f>
        <v>0</v>
      </c>
      <c r="Q610" s="215">
        <v>0.021999999999999999</v>
      </c>
      <c r="R610" s="215">
        <f>Q610*H610</f>
        <v>0.57886400000000005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192</v>
      </c>
      <c r="AT610" s="217" t="s">
        <v>188</v>
      </c>
      <c r="AU610" s="217" t="s">
        <v>82</v>
      </c>
      <c r="AY610" s="19" t="s">
        <v>141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80</v>
      </c>
      <c r="BK610" s="218">
        <f>ROUND(I610*H610,2)</f>
        <v>0</v>
      </c>
      <c r="BL610" s="19" t="s">
        <v>184</v>
      </c>
      <c r="BM610" s="217" t="s">
        <v>859</v>
      </c>
    </row>
    <row r="611" s="14" customFormat="1">
      <c r="A611" s="14"/>
      <c r="B611" s="235"/>
      <c r="C611" s="236"/>
      <c r="D611" s="226" t="s">
        <v>153</v>
      </c>
      <c r="E611" s="236"/>
      <c r="F611" s="238" t="s">
        <v>860</v>
      </c>
      <c r="G611" s="236"/>
      <c r="H611" s="239">
        <v>26.312000000000001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153</v>
      </c>
      <c r="AU611" s="245" t="s">
        <v>82</v>
      </c>
      <c r="AV611" s="14" t="s">
        <v>82</v>
      </c>
      <c r="AW611" s="14" t="s">
        <v>4</v>
      </c>
      <c r="AX611" s="14" t="s">
        <v>80</v>
      </c>
      <c r="AY611" s="245" t="s">
        <v>141</v>
      </c>
    </row>
    <row r="612" s="2" customFormat="1" ht="24.15" customHeight="1">
      <c r="A612" s="40"/>
      <c r="B612" s="41"/>
      <c r="C612" s="206" t="s">
        <v>861</v>
      </c>
      <c r="D612" s="206" t="s">
        <v>144</v>
      </c>
      <c r="E612" s="207" t="s">
        <v>862</v>
      </c>
      <c r="F612" s="208" t="s">
        <v>863</v>
      </c>
      <c r="G612" s="209" t="s">
        <v>147</v>
      </c>
      <c r="H612" s="210">
        <v>22.879999999999999</v>
      </c>
      <c r="I612" s="211"/>
      <c r="J612" s="212">
        <f>ROUND(I612*H612,2)</f>
        <v>0</v>
      </c>
      <c r="K612" s="208" t="s">
        <v>148</v>
      </c>
      <c r="L612" s="46"/>
      <c r="M612" s="213" t="s">
        <v>19</v>
      </c>
      <c r="N612" s="214" t="s">
        <v>43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184</v>
      </c>
      <c r="AT612" s="217" t="s">
        <v>144</v>
      </c>
      <c r="AU612" s="217" t="s">
        <v>82</v>
      </c>
      <c r="AY612" s="19" t="s">
        <v>141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80</v>
      </c>
      <c r="BK612" s="218">
        <f>ROUND(I612*H612,2)</f>
        <v>0</v>
      </c>
      <c r="BL612" s="19" t="s">
        <v>184</v>
      </c>
      <c r="BM612" s="217" t="s">
        <v>864</v>
      </c>
    </row>
    <row r="613" s="2" customFormat="1">
      <c r="A613" s="40"/>
      <c r="B613" s="41"/>
      <c r="C613" s="42"/>
      <c r="D613" s="219" t="s">
        <v>151</v>
      </c>
      <c r="E613" s="42"/>
      <c r="F613" s="220" t="s">
        <v>865</v>
      </c>
      <c r="G613" s="42"/>
      <c r="H613" s="42"/>
      <c r="I613" s="221"/>
      <c r="J613" s="42"/>
      <c r="K613" s="42"/>
      <c r="L613" s="46"/>
      <c r="M613" s="222"/>
      <c r="N613" s="223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151</v>
      </c>
      <c r="AU613" s="19" t="s">
        <v>82</v>
      </c>
    </row>
    <row r="614" s="13" customFormat="1">
      <c r="A614" s="13"/>
      <c r="B614" s="224"/>
      <c r="C614" s="225"/>
      <c r="D614" s="226" t="s">
        <v>153</v>
      </c>
      <c r="E614" s="227" t="s">
        <v>19</v>
      </c>
      <c r="F614" s="228" t="s">
        <v>179</v>
      </c>
      <c r="G614" s="225"/>
      <c r="H614" s="227" t="s">
        <v>19</v>
      </c>
      <c r="I614" s="229"/>
      <c r="J614" s="225"/>
      <c r="K614" s="225"/>
      <c r="L614" s="230"/>
      <c r="M614" s="231"/>
      <c r="N614" s="232"/>
      <c r="O614" s="232"/>
      <c r="P614" s="232"/>
      <c r="Q614" s="232"/>
      <c r="R614" s="232"/>
      <c r="S614" s="232"/>
      <c r="T614" s="23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4" t="s">
        <v>153</v>
      </c>
      <c r="AU614" s="234" t="s">
        <v>82</v>
      </c>
      <c r="AV614" s="13" t="s">
        <v>80</v>
      </c>
      <c r="AW614" s="13" t="s">
        <v>33</v>
      </c>
      <c r="AX614" s="13" t="s">
        <v>72</v>
      </c>
      <c r="AY614" s="234" t="s">
        <v>141</v>
      </c>
    </row>
    <row r="615" s="14" customFormat="1">
      <c r="A615" s="14"/>
      <c r="B615" s="235"/>
      <c r="C615" s="236"/>
      <c r="D615" s="226" t="s">
        <v>153</v>
      </c>
      <c r="E615" s="237" t="s">
        <v>19</v>
      </c>
      <c r="F615" s="238" t="s">
        <v>180</v>
      </c>
      <c r="G615" s="236"/>
      <c r="H615" s="239">
        <v>22.879999999999999</v>
      </c>
      <c r="I615" s="240"/>
      <c r="J615" s="236"/>
      <c r="K615" s="236"/>
      <c r="L615" s="241"/>
      <c r="M615" s="242"/>
      <c r="N615" s="243"/>
      <c r="O615" s="243"/>
      <c r="P615" s="243"/>
      <c r="Q615" s="243"/>
      <c r="R615" s="243"/>
      <c r="S615" s="243"/>
      <c r="T615" s="24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5" t="s">
        <v>153</v>
      </c>
      <c r="AU615" s="245" t="s">
        <v>82</v>
      </c>
      <c r="AV615" s="14" t="s">
        <v>82</v>
      </c>
      <c r="AW615" s="14" t="s">
        <v>33</v>
      </c>
      <c r="AX615" s="14" t="s">
        <v>80</v>
      </c>
      <c r="AY615" s="245" t="s">
        <v>141</v>
      </c>
    </row>
    <row r="616" s="2" customFormat="1" ht="16.5" customHeight="1">
      <c r="A616" s="40"/>
      <c r="B616" s="41"/>
      <c r="C616" s="206" t="s">
        <v>866</v>
      </c>
      <c r="D616" s="206" t="s">
        <v>144</v>
      </c>
      <c r="E616" s="207" t="s">
        <v>867</v>
      </c>
      <c r="F616" s="208" t="s">
        <v>868</v>
      </c>
      <c r="G616" s="209" t="s">
        <v>147</v>
      </c>
      <c r="H616" s="210">
        <v>22.879999999999999</v>
      </c>
      <c r="I616" s="211"/>
      <c r="J616" s="212">
        <f>ROUND(I616*H616,2)</f>
        <v>0</v>
      </c>
      <c r="K616" s="208" t="s">
        <v>148</v>
      </c>
      <c r="L616" s="46"/>
      <c r="M616" s="213" t="s">
        <v>19</v>
      </c>
      <c r="N616" s="214" t="s">
        <v>43</v>
      </c>
      <c r="O616" s="86"/>
      <c r="P616" s="215">
        <f>O616*H616</f>
        <v>0</v>
      </c>
      <c r="Q616" s="215">
        <v>0.0015</v>
      </c>
      <c r="R616" s="215">
        <f>Q616*H616</f>
        <v>0.034319999999999996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184</v>
      </c>
      <c r="AT616" s="217" t="s">
        <v>144</v>
      </c>
      <c r="AU616" s="217" t="s">
        <v>82</v>
      </c>
      <c r="AY616" s="19" t="s">
        <v>141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80</v>
      </c>
      <c r="BK616" s="218">
        <f>ROUND(I616*H616,2)</f>
        <v>0</v>
      </c>
      <c r="BL616" s="19" t="s">
        <v>184</v>
      </c>
      <c r="BM616" s="217" t="s">
        <v>869</v>
      </c>
    </row>
    <row r="617" s="2" customFormat="1">
      <c r="A617" s="40"/>
      <c r="B617" s="41"/>
      <c r="C617" s="42"/>
      <c r="D617" s="219" t="s">
        <v>151</v>
      </c>
      <c r="E617" s="42"/>
      <c r="F617" s="220" t="s">
        <v>870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151</v>
      </c>
      <c r="AU617" s="19" t="s">
        <v>82</v>
      </c>
    </row>
    <row r="618" s="13" customFormat="1">
      <c r="A618" s="13"/>
      <c r="B618" s="224"/>
      <c r="C618" s="225"/>
      <c r="D618" s="226" t="s">
        <v>153</v>
      </c>
      <c r="E618" s="227" t="s">
        <v>19</v>
      </c>
      <c r="F618" s="228" t="s">
        <v>179</v>
      </c>
      <c r="G618" s="225"/>
      <c r="H618" s="227" t="s">
        <v>19</v>
      </c>
      <c r="I618" s="229"/>
      <c r="J618" s="225"/>
      <c r="K618" s="225"/>
      <c r="L618" s="230"/>
      <c r="M618" s="231"/>
      <c r="N618" s="232"/>
      <c r="O618" s="232"/>
      <c r="P618" s="232"/>
      <c r="Q618" s="232"/>
      <c r="R618" s="232"/>
      <c r="S618" s="232"/>
      <c r="T618" s="23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4" t="s">
        <v>153</v>
      </c>
      <c r="AU618" s="234" t="s">
        <v>82</v>
      </c>
      <c r="AV618" s="13" t="s">
        <v>80</v>
      </c>
      <c r="AW618" s="13" t="s">
        <v>33</v>
      </c>
      <c r="AX618" s="13" t="s">
        <v>72</v>
      </c>
      <c r="AY618" s="234" t="s">
        <v>141</v>
      </c>
    </row>
    <row r="619" s="14" customFormat="1">
      <c r="A619" s="14"/>
      <c r="B619" s="235"/>
      <c r="C619" s="236"/>
      <c r="D619" s="226" t="s">
        <v>153</v>
      </c>
      <c r="E619" s="237" t="s">
        <v>19</v>
      </c>
      <c r="F619" s="238" t="s">
        <v>180</v>
      </c>
      <c r="G619" s="236"/>
      <c r="H619" s="239">
        <v>22.879999999999999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153</v>
      </c>
      <c r="AU619" s="245" t="s">
        <v>82</v>
      </c>
      <c r="AV619" s="14" t="s">
        <v>82</v>
      </c>
      <c r="AW619" s="14" t="s">
        <v>33</v>
      </c>
      <c r="AX619" s="14" t="s">
        <v>80</v>
      </c>
      <c r="AY619" s="245" t="s">
        <v>141</v>
      </c>
    </row>
    <row r="620" s="12" customFormat="1" ht="22.8" customHeight="1">
      <c r="A620" s="12"/>
      <c r="B620" s="190"/>
      <c r="C620" s="191"/>
      <c r="D620" s="192" t="s">
        <v>71</v>
      </c>
      <c r="E620" s="204" t="s">
        <v>871</v>
      </c>
      <c r="F620" s="204" t="s">
        <v>872</v>
      </c>
      <c r="G620" s="191"/>
      <c r="H620" s="191"/>
      <c r="I620" s="194"/>
      <c r="J620" s="205">
        <f>BK620</f>
        <v>0</v>
      </c>
      <c r="K620" s="191"/>
      <c r="L620" s="196"/>
      <c r="M620" s="197"/>
      <c r="N620" s="198"/>
      <c r="O620" s="198"/>
      <c r="P620" s="199">
        <f>SUM(P621:P659)</f>
        <v>0</v>
      </c>
      <c r="Q620" s="198"/>
      <c r="R620" s="199">
        <f>SUM(R621:R659)</f>
        <v>0.74558067000000006</v>
      </c>
      <c r="S620" s="198"/>
      <c r="T620" s="200">
        <f>SUM(T621:T659)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1" t="s">
        <v>82</v>
      </c>
      <c r="AT620" s="202" t="s">
        <v>71</v>
      </c>
      <c r="AU620" s="202" t="s">
        <v>80</v>
      </c>
      <c r="AY620" s="201" t="s">
        <v>141</v>
      </c>
      <c r="BK620" s="203">
        <f>SUM(BK621:BK659)</f>
        <v>0</v>
      </c>
    </row>
    <row r="621" s="2" customFormat="1" ht="16.5" customHeight="1">
      <c r="A621" s="40"/>
      <c r="B621" s="41"/>
      <c r="C621" s="206" t="s">
        <v>873</v>
      </c>
      <c r="D621" s="206" t="s">
        <v>144</v>
      </c>
      <c r="E621" s="207" t="s">
        <v>874</v>
      </c>
      <c r="F621" s="208" t="s">
        <v>875</v>
      </c>
      <c r="G621" s="209" t="s">
        <v>147</v>
      </c>
      <c r="H621" s="210">
        <v>121.97</v>
      </c>
      <c r="I621" s="211"/>
      <c r="J621" s="212">
        <f>ROUND(I621*H621,2)</f>
        <v>0</v>
      </c>
      <c r="K621" s="208" t="s">
        <v>148</v>
      </c>
      <c r="L621" s="46"/>
      <c r="M621" s="213" t="s">
        <v>19</v>
      </c>
      <c r="N621" s="214" t="s">
        <v>43</v>
      </c>
      <c r="O621" s="86"/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184</v>
      </c>
      <c r="AT621" s="217" t="s">
        <v>144</v>
      </c>
      <c r="AU621" s="217" t="s">
        <v>82</v>
      </c>
      <c r="AY621" s="19" t="s">
        <v>141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80</v>
      </c>
      <c r="BK621" s="218">
        <f>ROUND(I621*H621,2)</f>
        <v>0</v>
      </c>
      <c r="BL621" s="19" t="s">
        <v>184</v>
      </c>
      <c r="BM621" s="217" t="s">
        <v>876</v>
      </c>
    </row>
    <row r="622" s="2" customFormat="1">
      <c r="A622" s="40"/>
      <c r="B622" s="41"/>
      <c r="C622" s="42"/>
      <c r="D622" s="219" t="s">
        <v>151</v>
      </c>
      <c r="E622" s="42"/>
      <c r="F622" s="220" t="s">
        <v>877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151</v>
      </c>
      <c r="AU622" s="19" t="s">
        <v>82</v>
      </c>
    </row>
    <row r="623" s="13" customFormat="1">
      <c r="A623" s="13"/>
      <c r="B623" s="224"/>
      <c r="C623" s="225"/>
      <c r="D623" s="226" t="s">
        <v>153</v>
      </c>
      <c r="E623" s="227" t="s">
        <v>19</v>
      </c>
      <c r="F623" s="228" t="s">
        <v>177</v>
      </c>
      <c r="G623" s="225"/>
      <c r="H623" s="227" t="s">
        <v>19</v>
      </c>
      <c r="I623" s="229"/>
      <c r="J623" s="225"/>
      <c r="K623" s="225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153</v>
      </c>
      <c r="AU623" s="234" t="s">
        <v>82</v>
      </c>
      <c r="AV623" s="13" t="s">
        <v>80</v>
      </c>
      <c r="AW623" s="13" t="s">
        <v>33</v>
      </c>
      <c r="AX623" s="13" t="s">
        <v>72</v>
      </c>
      <c r="AY623" s="234" t="s">
        <v>141</v>
      </c>
    </row>
    <row r="624" s="14" customFormat="1">
      <c r="A624" s="14"/>
      <c r="B624" s="235"/>
      <c r="C624" s="236"/>
      <c r="D624" s="226" t="s">
        <v>153</v>
      </c>
      <c r="E624" s="237" t="s">
        <v>19</v>
      </c>
      <c r="F624" s="238" t="s">
        <v>178</v>
      </c>
      <c r="G624" s="236"/>
      <c r="H624" s="239">
        <v>121.97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153</v>
      </c>
      <c r="AU624" s="245" t="s">
        <v>82</v>
      </c>
      <c r="AV624" s="14" t="s">
        <v>82</v>
      </c>
      <c r="AW624" s="14" t="s">
        <v>33</v>
      </c>
      <c r="AX624" s="14" t="s">
        <v>80</v>
      </c>
      <c r="AY624" s="245" t="s">
        <v>141</v>
      </c>
    </row>
    <row r="625" s="2" customFormat="1" ht="16.5" customHeight="1">
      <c r="A625" s="40"/>
      <c r="B625" s="41"/>
      <c r="C625" s="206" t="s">
        <v>878</v>
      </c>
      <c r="D625" s="206" t="s">
        <v>144</v>
      </c>
      <c r="E625" s="207" t="s">
        <v>879</v>
      </c>
      <c r="F625" s="208" t="s">
        <v>880</v>
      </c>
      <c r="G625" s="209" t="s">
        <v>147</v>
      </c>
      <c r="H625" s="210">
        <v>121.97</v>
      </c>
      <c r="I625" s="211"/>
      <c r="J625" s="212">
        <f>ROUND(I625*H625,2)</f>
        <v>0</v>
      </c>
      <c r="K625" s="208" t="s">
        <v>148</v>
      </c>
      <c r="L625" s="46"/>
      <c r="M625" s="213" t="s">
        <v>19</v>
      </c>
      <c r="N625" s="214" t="s">
        <v>43</v>
      </c>
      <c r="O625" s="86"/>
      <c r="P625" s="215">
        <f>O625*H625</f>
        <v>0</v>
      </c>
      <c r="Q625" s="215">
        <v>0</v>
      </c>
      <c r="R625" s="215">
        <f>Q625*H625</f>
        <v>0</v>
      </c>
      <c r="S625" s="215">
        <v>0</v>
      </c>
      <c r="T625" s="216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7" t="s">
        <v>184</v>
      </c>
      <c r="AT625" s="217" t="s">
        <v>144</v>
      </c>
      <c r="AU625" s="217" t="s">
        <v>82</v>
      </c>
      <c r="AY625" s="19" t="s">
        <v>141</v>
      </c>
      <c r="BE625" s="218">
        <f>IF(N625="základní",J625,0)</f>
        <v>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9" t="s">
        <v>80</v>
      </c>
      <c r="BK625" s="218">
        <f>ROUND(I625*H625,2)</f>
        <v>0</v>
      </c>
      <c r="BL625" s="19" t="s">
        <v>184</v>
      </c>
      <c r="BM625" s="217" t="s">
        <v>881</v>
      </c>
    </row>
    <row r="626" s="2" customFormat="1">
      <c r="A626" s="40"/>
      <c r="B626" s="41"/>
      <c r="C626" s="42"/>
      <c r="D626" s="219" t="s">
        <v>151</v>
      </c>
      <c r="E626" s="42"/>
      <c r="F626" s="220" t="s">
        <v>882</v>
      </c>
      <c r="G626" s="42"/>
      <c r="H626" s="42"/>
      <c r="I626" s="221"/>
      <c r="J626" s="42"/>
      <c r="K626" s="42"/>
      <c r="L626" s="46"/>
      <c r="M626" s="222"/>
      <c r="N626" s="223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151</v>
      </c>
      <c r="AU626" s="19" t="s">
        <v>82</v>
      </c>
    </row>
    <row r="627" s="13" customFormat="1">
      <c r="A627" s="13"/>
      <c r="B627" s="224"/>
      <c r="C627" s="225"/>
      <c r="D627" s="226" t="s">
        <v>153</v>
      </c>
      <c r="E627" s="227" t="s">
        <v>19</v>
      </c>
      <c r="F627" s="228" t="s">
        <v>177</v>
      </c>
      <c r="G627" s="225"/>
      <c r="H627" s="227" t="s">
        <v>19</v>
      </c>
      <c r="I627" s="229"/>
      <c r="J627" s="225"/>
      <c r="K627" s="225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153</v>
      </c>
      <c r="AU627" s="234" t="s">
        <v>82</v>
      </c>
      <c r="AV627" s="13" t="s">
        <v>80</v>
      </c>
      <c r="AW627" s="13" t="s">
        <v>33</v>
      </c>
      <c r="AX627" s="13" t="s">
        <v>72</v>
      </c>
      <c r="AY627" s="234" t="s">
        <v>141</v>
      </c>
    </row>
    <row r="628" s="14" customFormat="1">
      <c r="A628" s="14"/>
      <c r="B628" s="235"/>
      <c r="C628" s="236"/>
      <c r="D628" s="226" t="s">
        <v>153</v>
      </c>
      <c r="E628" s="237" t="s">
        <v>19</v>
      </c>
      <c r="F628" s="238" t="s">
        <v>178</v>
      </c>
      <c r="G628" s="236"/>
      <c r="H628" s="239">
        <v>121.97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153</v>
      </c>
      <c r="AU628" s="245" t="s">
        <v>82</v>
      </c>
      <c r="AV628" s="14" t="s">
        <v>82</v>
      </c>
      <c r="AW628" s="14" t="s">
        <v>33</v>
      </c>
      <c r="AX628" s="14" t="s">
        <v>80</v>
      </c>
      <c r="AY628" s="245" t="s">
        <v>141</v>
      </c>
    </row>
    <row r="629" s="2" customFormat="1" ht="16.5" customHeight="1">
      <c r="A629" s="40"/>
      <c r="B629" s="41"/>
      <c r="C629" s="206" t="s">
        <v>883</v>
      </c>
      <c r="D629" s="206" t="s">
        <v>144</v>
      </c>
      <c r="E629" s="207" t="s">
        <v>884</v>
      </c>
      <c r="F629" s="208" t="s">
        <v>885</v>
      </c>
      <c r="G629" s="209" t="s">
        <v>147</v>
      </c>
      <c r="H629" s="210">
        <v>121.97</v>
      </c>
      <c r="I629" s="211"/>
      <c r="J629" s="212">
        <f>ROUND(I629*H629,2)</f>
        <v>0</v>
      </c>
      <c r="K629" s="208" t="s">
        <v>148</v>
      </c>
      <c r="L629" s="46"/>
      <c r="M629" s="213" t="s">
        <v>19</v>
      </c>
      <c r="N629" s="214" t="s">
        <v>43</v>
      </c>
      <c r="O629" s="86"/>
      <c r="P629" s="215">
        <f>O629*H629</f>
        <v>0</v>
      </c>
      <c r="Q629" s="215">
        <v>3.0000000000000001E-05</v>
      </c>
      <c r="R629" s="215">
        <f>Q629*H629</f>
        <v>0.0036591000000000002</v>
      </c>
      <c r="S629" s="215">
        <v>0</v>
      </c>
      <c r="T629" s="216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7" t="s">
        <v>184</v>
      </c>
      <c r="AT629" s="217" t="s">
        <v>144</v>
      </c>
      <c r="AU629" s="217" t="s">
        <v>82</v>
      </c>
      <c r="AY629" s="19" t="s">
        <v>141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9" t="s">
        <v>80</v>
      </c>
      <c r="BK629" s="218">
        <f>ROUND(I629*H629,2)</f>
        <v>0</v>
      </c>
      <c r="BL629" s="19" t="s">
        <v>184</v>
      </c>
      <c r="BM629" s="217" t="s">
        <v>886</v>
      </c>
    </row>
    <row r="630" s="2" customFormat="1">
      <c r="A630" s="40"/>
      <c r="B630" s="41"/>
      <c r="C630" s="42"/>
      <c r="D630" s="219" t="s">
        <v>151</v>
      </c>
      <c r="E630" s="42"/>
      <c r="F630" s="220" t="s">
        <v>887</v>
      </c>
      <c r="G630" s="42"/>
      <c r="H630" s="42"/>
      <c r="I630" s="221"/>
      <c r="J630" s="42"/>
      <c r="K630" s="42"/>
      <c r="L630" s="46"/>
      <c r="M630" s="222"/>
      <c r="N630" s="223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151</v>
      </c>
      <c r="AU630" s="19" t="s">
        <v>82</v>
      </c>
    </row>
    <row r="631" s="13" customFormat="1">
      <c r="A631" s="13"/>
      <c r="B631" s="224"/>
      <c r="C631" s="225"/>
      <c r="D631" s="226" t="s">
        <v>153</v>
      </c>
      <c r="E631" s="227" t="s">
        <v>19</v>
      </c>
      <c r="F631" s="228" t="s">
        <v>177</v>
      </c>
      <c r="G631" s="225"/>
      <c r="H631" s="227" t="s">
        <v>19</v>
      </c>
      <c r="I631" s="229"/>
      <c r="J631" s="225"/>
      <c r="K631" s="225"/>
      <c r="L631" s="230"/>
      <c r="M631" s="231"/>
      <c r="N631" s="232"/>
      <c r="O631" s="232"/>
      <c r="P631" s="232"/>
      <c r="Q631" s="232"/>
      <c r="R631" s="232"/>
      <c r="S631" s="232"/>
      <c r="T631" s="23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4" t="s">
        <v>153</v>
      </c>
      <c r="AU631" s="234" t="s">
        <v>82</v>
      </c>
      <c r="AV631" s="13" t="s">
        <v>80</v>
      </c>
      <c r="AW631" s="13" t="s">
        <v>33</v>
      </c>
      <c r="AX631" s="13" t="s">
        <v>72</v>
      </c>
      <c r="AY631" s="234" t="s">
        <v>141</v>
      </c>
    </row>
    <row r="632" s="14" customFormat="1">
      <c r="A632" s="14"/>
      <c r="B632" s="235"/>
      <c r="C632" s="236"/>
      <c r="D632" s="226" t="s">
        <v>153</v>
      </c>
      <c r="E632" s="237" t="s">
        <v>19</v>
      </c>
      <c r="F632" s="238" t="s">
        <v>178</v>
      </c>
      <c r="G632" s="236"/>
      <c r="H632" s="239">
        <v>121.97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153</v>
      </c>
      <c r="AU632" s="245" t="s">
        <v>82</v>
      </c>
      <c r="AV632" s="14" t="s">
        <v>82</v>
      </c>
      <c r="AW632" s="14" t="s">
        <v>33</v>
      </c>
      <c r="AX632" s="14" t="s">
        <v>80</v>
      </c>
      <c r="AY632" s="245" t="s">
        <v>141</v>
      </c>
    </row>
    <row r="633" s="2" customFormat="1" ht="16.5" customHeight="1">
      <c r="A633" s="40"/>
      <c r="B633" s="41"/>
      <c r="C633" s="206" t="s">
        <v>888</v>
      </c>
      <c r="D633" s="206" t="s">
        <v>144</v>
      </c>
      <c r="E633" s="207" t="s">
        <v>889</v>
      </c>
      <c r="F633" s="208" t="s">
        <v>890</v>
      </c>
      <c r="G633" s="209" t="s">
        <v>147</v>
      </c>
      <c r="H633" s="210">
        <v>121.97</v>
      </c>
      <c r="I633" s="211"/>
      <c r="J633" s="212">
        <f>ROUND(I633*H633,2)</f>
        <v>0</v>
      </c>
      <c r="K633" s="208" t="s">
        <v>148</v>
      </c>
      <c r="L633" s="46"/>
      <c r="M633" s="213" t="s">
        <v>19</v>
      </c>
      <c r="N633" s="214" t="s">
        <v>43</v>
      </c>
      <c r="O633" s="86"/>
      <c r="P633" s="215">
        <f>O633*H633</f>
        <v>0</v>
      </c>
      <c r="Q633" s="215">
        <v>0.00029999999999999997</v>
      </c>
      <c r="R633" s="215">
        <f>Q633*H633</f>
        <v>0.036590999999999999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184</v>
      </c>
      <c r="AT633" s="217" t="s">
        <v>144</v>
      </c>
      <c r="AU633" s="217" t="s">
        <v>82</v>
      </c>
      <c r="AY633" s="19" t="s">
        <v>141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80</v>
      </c>
      <c r="BK633" s="218">
        <f>ROUND(I633*H633,2)</f>
        <v>0</v>
      </c>
      <c r="BL633" s="19" t="s">
        <v>184</v>
      </c>
      <c r="BM633" s="217" t="s">
        <v>891</v>
      </c>
    </row>
    <row r="634" s="2" customFormat="1">
      <c r="A634" s="40"/>
      <c r="B634" s="41"/>
      <c r="C634" s="42"/>
      <c r="D634" s="219" t="s">
        <v>151</v>
      </c>
      <c r="E634" s="42"/>
      <c r="F634" s="220" t="s">
        <v>892</v>
      </c>
      <c r="G634" s="42"/>
      <c r="H634" s="42"/>
      <c r="I634" s="221"/>
      <c r="J634" s="42"/>
      <c r="K634" s="42"/>
      <c r="L634" s="46"/>
      <c r="M634" s="222"/>
      <c r="N634" s="223"/>
      <c r="O634" s="86"/>
      <c r="P634" s="86"/>
      <c r="Q634" s="86"/>
      <c r="R634" s="86"/>
      <c r="S634" s="86"/>
      <c r="T634" s="87"/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T634" s="19" t="s">
        <v>151</v>
      </c>
      <c r="AU634" s="19" t="s">
        <v>82</v>
      </c>
    </row>
    <row r="635" s="13" customFormat="1">
      <c r="A635" s="13"/>
      <c r="B635" s="224"/>
      <c r="C635" s="225"/>
      <c r="D635" s="226" t="s">
        <v>153</v>
      </c>
      <c r="E635" s="227" t="s">
        <v>19</v>
      </c>
      <c r="F635" s="228" t="s">
        <v>177</v>
      </c>
      <c r="G635" s="225"/>
      <c r="H635" s="227" t="s">
        <v>19</v>
      </c>
      <c r="I635" s="229"/>
      <c r="J635" s="225"/>
      <c r="K635" s="225"/>
      <c r="L635" s="230"/>
      <c r="M635" s="231"/>
      <c r="N635" s="232"/>
      <c r="O635" s="232"/>
      <c r="P635" s="232"/>
      <c r="Q635" s="232"/>
      <c r="R635" s="232"/>
      <c r="S635" s="232"/>
      <c r="T635" s="23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4" t="s">
        <v>153</v>
      </c>
      <c r="AU635" s="234" t="s">
        <v>82</v>
      </c>
      <c r="AV635" s="13" t="s">
        <v>80</v>
      </c>
      <c r="AW635" s="13" t="s">
        <v>33</v>
      </c>
      <c r="AX635" s="13" t="s">
        <v>72</v>
      </c>
      <c r="AY635" s="234" t="s">
        <v>141</v>
      </c>
    </row>
    <row r="636" s="14" customFormat="1">
      <c r="A636" s="14"/>
      <c r="B636" s="235"/>
      <c r="C636" s="236"/>
      <c r="D636" s="226" t="s">
        <v>153</v>
      </c>
      <c r="E636" s="237" t="s">
        <v>19</v>
      </c>
      <c r="F636" s="238" t="s">
        <v>893</v>
      </c>
      <c r="G636" s="236"/>
      <c r="H636" s="239">
        <v>74.019999999999996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5" t="s">
        <v>153</v>
      </c>
      <c r="AU636" s="245" t="s">
        <v>82</v>
      </c>
      <c r="AV636" s="14" t="s">
        <v>82</v>
      </c>
      <c r="AW636" s="14" t="s">
        <v>33</v>
      </c>
      <c r="AX636" s="14" t="s">
        <v>72</v>
      </c>
      <c r="AY636" s="245" t="s">
        <v>141</v>
      </c>
    </row>
    <row r="637" s="13" customFormat="1">
      <c r="A637" s="13"/>
      <c r="B637" s="224"/>
      <c r="C637" s="225"/>
      <c r="D637" s="226" t="s">
        <v>153</v>
      </c>
      <c r="E637" s="227" t="s">
        <v>19</v>
      </c>
      <c r="F637" s="228" t="s">
        <v>894</v>
      </c>
      <c r="G637" s="225"/>
      <c r="H637" s="227" t="s">
        <v>19</v>
      </c>
      <c r="I637" s="229"/>
      <c r="J637" s="225"/>
      <c r="K637" s="225"/>
      <c r="L637" s="230"/>
      <c r="M637" s="231"/>
      <c r="N637" s="232"/>
      <c r="O637" s="232"/>
      <c r="P637" s="232"/>
      <c r="Q637" s="232"/>
      <c r="R637" s="232"/>
      <c r="S637" s="232"/>
      <c r="T637" s="23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4" t="s">
        <v>153</v>
      </c>
      <c r="AU637" s="234" t="s">
        <v>82</v>
      </c>
      <c r="AV637" s="13" t="s">
        <v>80</v>
      </c>
      <c r="AW637" s="13" t="s">
        <v>33</v>
      </c>
      <c r="AX637" s="13" t="s">
        <v>72</v>
      </c>
      <c r="AY637" s="234" t="s">
        <v>141</v>
      </c>
    </row>
    <row r="638" s="14" customFormat="1">
      <c r="A638" s="14"/>
      <c r="B638" s="235"/>
      <c r="C638" s="236"/>
      <c r="D638" s="226" t="s">
        <v>153</v>
      </c>
      <c r="E638" s="237" t="s">
        <v>19</v>
      </c>
      <c r="F638" s="238" t="s">
        <v>895</v>
      </c>
      <c r="G638" s="236"/>
      <c r="H638" s="239">
        <v>47.950000000000003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5" t="s">
        <v>153</v>
      </c>
      <c r="AU638" s="245" t="s">
        <v>82</v>
      </c>
      <c r="AV638" s="14" t="s">
        <v>82</v>
      </c>
      <c r="AW638" s="14" t="s">
        <v>33</v>
      </c>
      <c r="AX638" s="14" t="s">
        <v>72</v>
      </c>
      <c r="AY638" s="245" t="s">
        <v>141</v>
      </c>
    </row>
    <row r="639" s="15" customFormat="1">
      <c r="A639" s="15"/>
      <c r="B639" s="246"/>
      <c r="C639" s="247"/>
      <c r="D639" s="226" t="s">
        <v>153</v>
      </c>
      <c r="E639" s="248" t="s">
        <v>19</v>
      </c>
      <c r="F639" s="249" t="s">
        <v>181</v>
      </c>
      <c r="G639" s="247"/>
      <c r="H639" s="250">
        <v>121.97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6" t="s">
        <v>153</v>
      </c>
      <c r="AU639" s="256" t="s">
        <v>82</v>
      </c>
      <c r="AV639" s="15" t="s">
        <v>149</v>
      </c>
      <c r="AW639" s="15" t="s">
        <v>33</v>
      </c>
      <c r="AX639" s="15" t="s">
        <v>80</v>
      </c>
      <c r="AY639" s="256" t="s">
        <v>141</v>
      </c>
    </row>
    <row r="640" s="2" customFormat="1" ht="16.5" customHeight="1">
      <c r="A640" s="40"/>
      <c r="B640" s="41"/>
      <c r="C640" s="206" t="s">
        <v>896</v>
      </c>
      <c r="D640" s="206" t="s">
        <v>144</v>
      </c>
      <c r="E640" s="207" t="s">
        <v>897</v>
      </c>
      <c r="F640" s="208" t="s">
        <v>898</v>
      </c>
      <c r="G640" s="209" t="s">
        <v>230</v>
      </c>
      <c r="H640" s="210">
        <v>135.63999999999999</v>
      </c>
      <c r="I640" s="211"/>
      <c r="J640" s="212">
        <f>ROUND(I640*H640,2)</f>
        <v>0</v>
      </c>
      <c r="K640" s="208" t="s">
        <v>148</v>
      </c>
      <c r="L640" s="46"/>
      <c r="M640" s="213" t="s">
        <v>19</v>
      </c>
      <c r="N640" s="214" t="s">
        <v>43</v>
      </c>
      <c r="O640" s="86"/>
      <c r="P640" s="215">
        <f>O640*H640</f>
        <v>0</v>
      </c>
      <c r="Q640" s="215">
        <v>5.0000000000000002E-05</v>
      </c>
      <c r="R640" s="215">
        <f>Q640*H640</f>
        <v>0.0067819999999999998</v>
      </c>
      <c r="S640" s="215">
        <v>0</v>
      </c>
      <c r="T640" s="21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184</v>
      </c>
      <c r="AT640" s="217" t="s">
        <v>144</v>
      </c>
      <c r="AU640" s="217" t="s">
        <v>82</v>
      </c>
      <c r="AY640" s="19" t="s">
        <v>141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80</v>
      </c>
      <c r="BK640" s="218">
        <f>ROUND(I640*H640,2)</f>
        <v>0</v>
      </c>
      <c r="BL640" s="19" t="s">
        <v>184</v>
      </c>
      <c r="BM640" s="217" t="s">
        <v>899</v>
      </c>
    </row>
    <row r="641" s="2" customFormat="1">
      <c r="A641" s="40"/>
      <c r="B641" s="41"/>
      <c r="C641" s="42"/>
      <c r="D641" s="219" t="s">
        <v>151</v>
      </c>
      <c r="E641" s="42"/>
      <c r="F641" s="220" t="s">
        <v>900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151</v>
      </c>
      <c r="AU641" s="19" t="s">
        <v>82</v>
      </c>
    </row>
    <row r="642" s="13" customFormat="1">
      <c r="A642" s="13"/>
      <c r="B642" s="224"/>
      <c r="C642" s="225"/>
      <c r="D642" s="226" t="s">
        <v>153</v>
      </c>
      <c r="E642" s="227" t="s">
        <v>19</v>
      </c>
      <c r="F642" s="228" t="s">
        <v>177</v>
      </c>
      <c r="G642" s="225"/>
      <c r="H642" s="227" t="s">
        <v>19</v>
      </c>
      <c r="I642" s="229"/>
      <c r="J642" s="225"/>
      <c r="K642" s="225"/>
      <c r="L642" s="230"/>
      <c r="M642" s="231"/>
      <c r="N642" s="232"/>
      <c r="O642" s="232"/>
      <c r="P642" s="232"/>
      <c r="Q642" s="232"/>
      <c r="R642" s="232"/>
      <c r="S642" s="232"/>
      <c r="T642" s="23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4" t="s">
        <v>153</v>
      </c>
      <c r="AU642" s="234" t="s">
        <v>82</v>
      </c>
      <c r="AV642" s="13" t="s">
        <v>80</v>
      </c>
      <c r="AW642" s="13" t="s">
        <v>33</v>
      </c>
      <c r="AX642" s="13" t="s">
        <v>72</v>
      </c>
      <c r="AY642" s="234" t="s">
        <v>141</v>
      </c>
    </row>
    <row r="643" s="14" customFormat="1">
      <c r="A643" s="14"/>
      <c r="B643" s="235"/>
      <c r="C643" s="236"/>
      <c r="D643" s="226" t="s">
        <v>153</v>
      </c>
      <c r="E643" s="237" t="s">
        <v>19</v>
      </c>
      <c r="F643" s="238" t="s">
        <v>901</v>
      </c>
      <c r="G643" s="236"/>
      <c r="H643" s="239">
        <v>135.63999999999999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153</v>
      </c>
      <c r="AU643" s="245" t="s">
        <v>82</v>
      </c>
      <c r="AV643" s="14" t="s">
        <v>82</v>
      </c>
      <c r="AW643" s="14" t="s">
        <v>33</v>
      </c>
      <c r="AX643" s="14" t="s">
        <v>80</v>
      </c>
      <c r="AY643" s="245" t="s">
        <v>141</v>
      </c>
    </row>
    <row r="644" s="2" customFormat="1" ht="16.5" customHeight="1">
      <c r="A644" s="40"/>
      <c r="B644" s="41"/>
      <c r="C644" s="257" t="s">
        <v>902</v>
      </c>
      <c r="D644" s="257" t="s">
        <v>188</v>
      </c>
      <c r="E644" s="258" t="s">
        <v>903</v>
      </c>
      <c r="F644" s="259" t="s">
        <v>904</v>
      </c>
      <c r="G644" s="260" t="s">
        <v>230</v>
      </c>
      <c r="H644" s="261">
        <v>135.63999999999999</v>
      </c>
      <c r="I644" s="262"/>
      <c r="J644" s="263">
        <f>ROUND(I644*H644,2)</f>
        <v>0</v>
      </c>
      <c r="K644" s="259" t="s">
        <v>148</v>
      </c>
      <c r="L644" s="264"/>
      <c r="M644" s="265" t="s">
        <v>19</v>
      </c>
      <c r="N644" s="266" t="s">
        <v>43</v>
      </c>
      <c r="O644" s="86"/>
      <c r="P644" s="215">
        <f>O644*H644</f>
        <v>0</v>
      </c>
      <c r="Q644" s="215">
        <v>0.00027</v>
      </c>
      <c r="R644" s="215">
        <f>Q644*H644</f>
        <v>0.036622799999999997</v>
      </c>
      <c r="S644" s="215">
        <v>0</v>
      </c>
      <c r="T644" s="21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192</v>
      </c>
      <c r="AT644" s="217" t="s">
        <v>188</v>
      </c>
      <c r="AU644" s="217" t="s">
        <v>82</v>
      </c>
      <c r="AY644" s="19" t="s">
        <v>141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9" t="s">
        <v>80</v>
      </c>
      <c r="BK644" s="218">
        <f>ROUND(I644*H644,2)</f>
        <v>0</v>
      </c>
      <c r="BL644" s="19" t="s">
        <v>184</v>
      </c>
      <c r="BM644" s="217" t="s">
        <v>905</v>
      </c>
    </row>
    <row r="645" s="2" customFormat="1" ht="37.8" customHeight="1">
      <c r="A645" s="40"/>
      <c r="B645" s="41"/>
      <c r="C645" s="257" t="s">
        <v>906</v>
      </c>
      <c r="D645" s="257" t="s">
        <v>188</v>
      </c>
      <c r="E645" s="258" t="s">
        <v>907</v>
      </c>
      <c r="F645" s="259" t="s">
        <v>908</v>
      </c>
      <c r="G645" s="260" t="s">
        <v>147</v>
      </c>
      <c r="H645" s="261">
        <v>111.26300000000001</v>
      </c>
      <c r="I645" s="262"/>
      <c r="J645" s="263">
        <f>ROUND(I645*H645,2)</f>
        <v>0</v>
      </c>
      <c r="K645" s="259" t="s">
        <v>148</v>
      </c>
      <c r="L645" s="264"/>
      <c r="M645" s="265" t="s">
        <v>19</v>
      </c>
      <c r="N645" s="266" t="s">
        <v>43</v>
      </c>
      <c r="O645" s="86"/>
      <c r="P645" s="215">
        <f>O645*H645</f>
        <v>0</v>
      </c>
      <c r="Q645" s="215">
        <v>0.0042900000000000004</v>
      </c>
      <c r="R645" s="215">
        <f>Q645*H645</f>
        <v>0.47731827000000004</v>
      </c>
      <c r="S645" s="215">
        <v>0</v>
      </c>
      <c r="T645" s="21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192</v>
      </c>
      <c r="AT645" s="217" t="s">
        <v>188</v>
      </c>
      <c r="AU645" s="217" t="s">
        <v>82</v>
      </c>
      <c r="AY645" s="19" t="s">
        <v>141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80</v>
      </c>
      <c r="BK645" s="218">
        <f>ROUND(I645*H645,2)</f>
        <v>0</v>
      </c>
      <c r="BL645" s="19" t="s">
        <v>184</v>
      </c>
      <c r="BM645" s="217" t="s">
        <v>909</v>
      </c>
    </row>
    <row r="646" s="14" customFormat="1">
      <c r="A646" s="14"/>
      <c r="B646" s="235"/>
      <c r="C646" s="236"/>
      <c r="D646" s="226" t="s">
        <v>153</v>
      </c>
      <c r="E646" s="237" t="s">
        <v>19</v>
      </c>
      <c r="F646" s="238" t="s">
        <v>910</v>
      </c>
      <c r="G646" s="236"/>
      <c r="H646" s="239">
        <v>74.019999999999996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153</v>
      </c>
      <c r="AU646" s="245" t="s">
        <v>82</v>
      </c>
      <c r="AV646" s="14" t="s">
        <v>82</v>
      </c>
      <c r="AW646" s="14" t="s">
        <v>33</v>
      </c>
      <c r="AX646" s="14" t="s">
        <v>72</v>
      </c>
      <c r="AY646" s="245" t="s">
        <v>141</v>
      </c>
    </row>
    <row r="647" s="14" customFormat="1">
      <c r="A647" s="14"/>
      <c r="B647" s="235"/>
      <c r="C647" s="236"/>
      <c r="D647" s="226" t="s">
        <v>153</v>
      </c>
      <c r="E647" s="237" t="s">
        <v>19</v>
      </c>
      <c r="F647" s="238" t="s">
        <v>911</v>
      </c>
      <c r="G647" s="236"/>
      <c r="H647" s="239">
        <v>27.128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5" t="s">
        <v>153</v>
      </c>
      <c r="AU647" s="245" t="s">
        <v>82</v>
      </c>
      <c r="AV647" s="14" t="s">
        <v>82</v>
      </c>
      <c r="AW647" s="14" t="s">
        <v>33</v>
      </c>
      <c r="AX647" s="14" t="s">
        <v>72</v>
      </c>
      <c r="AY647" s="245" t="s">
        <v>141</v>
      </c>
    </row>
    <row r="648" s="15" customFormat="1">
      <c r="A648" s="15"/>
      <c r="B648" s="246"/>
      <c r="C648" s="247"/>
      <c r="D648" s="226" t="s">
        <v>153</v>
      </c>
      <c r="E648" s="248" t="s">
        <v>19</v>
      </c>
      <c r="F648" s="249" t="s">
        <v>181</v>
      </c>
      <c r="G648" s="247"/>
      <c r="H648" s="250">
        <v>101.148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6" t="s">
        <v>153</v>
      </c>
      <c r="AU648" s="256" t="s">
        <v>82</v>
      </c>
      <c r="AV648" s="15" t="s">
        <v>149</v>
      </c>
      <c r="AW648" s="15" t="s">
        <v>33</v>
      </c>
      <c r="AX648" s="15" t="s">
        <v>80</v>
      </c>
      <c r="AY648" s="256" t="s">
        <v>141</v>
      </c>
    </row>
    <row r="649" s="14" customFormat="1">
      <c r="A649" s="14"/>
      <c r="B649" s="235"/>
      <c r="C649" s="236"/>
      <c r="D649" s="226" t="s">
        <v>153</v>
      </c>
      <c r="E649" s="236"/>
      <c r="F649" s="238" t="s">
        <v>912</v>
      </c>
      <c r="G649" s="236"/>
      <c r="H649" s="239">
        <v>111.26300000000001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5" t="s">
        <v>153</v>
      </c>
      <c r="AU649" s="245" t="s">
        <v>82</v>
      </c>
      <c r="AV649" s="14" t="s">
        <v>82</v>
      </c>
      <c r="AW649" s="14" t="s">
        <v>4</v>
      </c>
      <c r="AX649" s="14" t="s">
        <v>80</v>
      </c>
      <c r="AY649" s="245" t="s">
        <v>141</v>
      </c>
    </row>
    <row r="650" s="2" customFormat="1" ht="49.05" customHeight="1">
      <c r="A650" s="40"/>
      <c r="B650" s="41"/>
      <c r="C650" s="257" t="s">
        <v>913</v>
      </c>
      <c r="D650" s="257" t="s">
        <v>188</v>
      </c>
      <c r="E650" s="258" t="s">
        <v>914</v>
      </c>
      <c r="F650" s="259" t="s">
        <v>915</v>
      </c>
      <c r="G650" s="260" t="s">
        <v>147</v>
      </c>
      <c r="H650" s="261">
        <v>52.744999999999997</v>
      </c>
      <c r="I650" s="262"/>
      <c r="J650" s="263">
        <f>ROUND(I650*H650,2)</f>
        <v>0</v>
      </c>
      <c r="K650" s="259" t="s">
        <v>148</v>
      </c>
      <c r="L650" s="264"/>
      <c r="M650" s="265" t="s">
        <v>19</v>
      </c>
      <c r="N650" s="266" t="s">
        <v>43</v>
      </c>
      <c r="O650" s="86"/>
      <c r="P650" s="215">
        <f>O650*H650</f>
        <v>0</v>
      </c>
      <c r="Q650" s="215">
        <v>0.0035000000000000001</v>
      </c>
      <c r="R650" s="215">
        <f>Q650*H650</f>
        <v>0.18460750000000001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192</v>
      </c>
      <c r="AT650" s="217" t="s">
        <v>188</v>
      </c>
      <c r="AU650" s="217" t="s">
        <v>82</v>
      </c>
      <c r="AY650" s="19" t="s">
        <v>141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80</v>
      </c>
      <c r="BK650" s="218">
        <f>ROUND(I650*H650,2)</f>
        <v>0</v>
      </c>
      <c r="BL650" s="19" t="s">
        <v>184</v>
      </c>
      <c r="BM650" s="217" t="s">
        <v>916</v>
      </c>
    </row>
    <row r="651" s="14" customFormat="1">
      <c r="A651" s="14"/>
      <c r="B651" s="235"/>
      <c r="C651" s="236"/>
      <c r="D651" s="226" t="s">
        <v>153</v>
      </c>
      <c r="E651" s="237" t="s">
        <v>19</v>
      </c>
      <c r="F651" s="238" t="s">
        <v>917</v>
      </c>
      <c r="G651" s="236"/>
      <c r="H651" s="239">
        <v>47.950000000000003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153</v>
      </c>
      <c r="AU651" s="245" t="s">
        <v>82</v>
      </c>
      <c r="AV651" s="14" t="s">
        <v>82</v>
      </c>
      <c r="AW651" s="14" t="s">
        <v>33</v>
      </c>
      <c r="AX651" s="14" t="s">
        <v>80</v>
      </c>
      <c r="AY651" s="245" t="s">
        <v>141</v>
      </c>
    </row>
    <row r="652" s="14" customFormat="1">
      <c r="A652" s="14"/>
      <c r="B652" s="235"/>
      <c r="C652" s="236"/>
      <c r="D652" s="226" t="s">
        <v>153</v>
      </c>
      <c r="E652" s="236"/>
      <c r="F652" s="238" t="s">
        <v>918</v>
      </c>
      <c r="G652" s="236"/>
      <c r="H652" s="239">
        <v>52.744999999999997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5" t="s">
        <v>153</v>
      </c>
      <c r="AU652" s="245" t="s">
        <v>82</v>
      </c>
      <c r="AV652" s="14" t="s">
        <v>82</v>
      </c>
      <c r="AW652" s="14" t="s">
        <v>4</v>
      </c>
      <c r="AX652" s="14" t="s">
        <v>80</v>
      </c>
      <c r="AY652" s="245" t="s">
        <v>141</v>
      </c>
    </row>
    <row r="653" s="2" customFormat="1" ht="24.15" customHeight="1">
      <c r="A653" s="40"/>
      <c r="B653" s="41"/>
      <c r="C653" s="206" t="s">
        <v>919</v>
      </c>
      <c r="D653" s="206" t="s">
        <v>144</v>
      </c>
      <c r="E653" s="207" t="s">
        <v>920</v>
      </c>
      <c r="F653" s="208" t="s">
        <v>921</v>
      </c>
      <c r="G653" s="209" t="s">
        <v>255</v>
      </c>
      <c r="H653" s="210">
        <v>0.746</v>
      </c>
      <c r="I653" s="211"/>
      <c r="J653" s="212">
        <f>ROUND(I653*H653,2)</f>
        <v>0</v>
      </c>
      <c r="K653" s="208" t="s">
        <v>148</v>
      </c>
      <c r="L653" s="46"/>
      <c r="M653" s="213" t="s">
        <v>19</v>
      </c>
      <c r="N653" s="214" t="s">
        <v>43</v>
      </c>
      <c r="O653" s="86"/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7" t="s">
        <v>184</v>
      </c>
      <c r="AT653" s="217" t="s">
        <v>144</v>
      </c>
      <c r="AU653" s="217" t="s">
        <v>82</v>
      </c>
      <c r="AY653" s="19" t="s">
        <v>141</v>
      </c>
      <c r="BE653" s="218">
        <f>IF(N653="základní",J653,0)</f>
        <v>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9" t="s">
        <v>80</v>
      </c>
      <c r="BK653" s="218">
        <f>ROUND(I653*H653,2)</f>
        <v>0</v>
      </c>
      <c r="BL653" s="19" t="s">
        <v>184</v>
      </c>
      <c r="BM653" s="217" t="s">
        <v>922</v>
      </c>
    </row>
    <row r="654" s="2" customFormat="1">
      <c r="A654" s="40"/>
      <c r="B654" s="41"/>
      <c r="C654" s="42"/>
      <c r="D654" s="219" t="s">
        <v>151</v>
      </c>
      <c r="E654" s="42"/>
      <c r="F654" s="220" t="s">
        <v>923</v>
      </c>
      <c r="G654" s="42"/>
      <c r="H654" s="42"/>
      <c r="I654" s="221"/>
      <c r="J654" s="42"/>
      <c r="K654" s="42"/>
      <c r="L654" s="46"/>
      <c r="M654" s="222"/>
      <c r="N654" s="223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151</v>
      </c>
      <c r="AU654" s="19" t="s">
        <v>82</v>
      </c>
    </row>
    <row r="655" s="2" customFormat="1" ht="37.8" customHeight="1">
      <c r="A655" s="40"/>
      <c r="B655" s="41"/>
      <c r="C655" s="206" t="s">
        <v>924</v>
      </c>
      <c r="D655" s="206" t="s">
        <v>144</v>
      </c>
      <c r="E655" s="207" t="s">
        <v>925</v>
      </c>
      <c r="F655" s="208" t="s">
        <v>926</v>
      </c>
      <c r="G655" s="209" t="s">
        <v>255</v>
      </c>
      <c r="H655" s="210">
        <v>0.746</v>
      </c>
      <c r="I655" s="211"/>
      <c r="J655" s="212">
        <f>ROUND(I655*H655,2)</f>
        <v>0</v>
      </c>
      <c r="K655" s="208" t="s">
        <v>148</v>
      </c>
      <c r="L655" s="46"/>
      <c r="M655" s="213" t="s">
        <v>19</v>
      </c>
      <c r="N655" s="214" t="s">
        <v>43</v>
      </c>
      <c r="O655" s="86"/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184</v>
      </c>
      <c r="AT655" s="217" t="s">
        <v>144</v>
      </c>
      <c r="AU655" s="217" t="s">
        <v>82</v>
      </c>
      <c r="AY655" s="19" t="s">
        <v>141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80</v>
      </c>
      <c r="BK655" s="218">
        <f>ROUND(I655*H655,2)</f>
        <v>0</v>
      </c>
      <c r="BL655" s="19" t="s">
        <v>184</v>
      </c>
      <c r="BM655" s="217" t="s">
        <v>927</v>
      </c>
    </row>
    <row r="656" s="2" customFormat="1">
      <c r="A656" s="40"/>
      <c r="B656" s="41"/>
      <c r="C656" s="42"/>
      <c r="D656" s="219" t="s">
        <v>151</v>
      </c>
      <c r="E656" s="42"/>
      <c r="F656" s="220" t="s">
        <v>928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151</v>
      </c>
      <c r="AU656" s="19" t="s">
        <v>82</v>
      </c>
    </row>
    <row r="657" s="2" customFormat="1" ht="37.8" customHeight="1">
      <c r="A657" s="40"/>
      <c r="B657" s="41"/>
      <c r="C657" s="206" t="s">
        <v>929</v>
      </c>
      <c r="D657" s="206" t="s">
        <v>144</v>
      </c>
      <c r="E657" s="207" t="s">
        <v>930</v>
      </c>
      <c r="F657" s="208" t="s">
        <v>931</v>
      </c>
      <c r="G657" s="209" t="s">
        <v>255</v>
      </c>
      <c r="H657" s="210">
        <v>14.92</v>
      </c>
      <c r="I657" s="211"/>
      <c r="J657" s="212">
        <f>ROUND(I657*H657,2)</f>
        <v>0</v>
      </c>
      <c r="K657" s="208" t="s">
        <v>148</v>
      </c>
      <c r="L657" s="46"/>
      <c r="M657" s="213" t="s">
        <v>19</v>
      </c>
      <c r="N657" s="214" t="s">
        <v>43</v>
      </c>
      <c r="O657" s="86"/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184</v>
      </c>
      <c r="AT657" s="217" t="s">
        <v>144</v>
      </c>
      <c r="AU657" s="217" t="s">
        <v>82</v>
      </c>
      <c r="AY657" s="19" t="s">
        <v>141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80</v>
      </c>
      <c r="BK657" s="218">
        <f>ROUND(I657*H657,2)</f>
        <v>0</v>
      </c>
      <c r="BL657" s="19" t="s">
        <v>184</v>
      </c>
      <c r="BM657" s="217" t="s">
        <v>932</v>
      </c>
    </row>
    <row r="658" s="2" customFormat="1">
      <c r="A658" s="40"/>
      <c r="B658" s="41"/>
      <c r="C658" s="42"/>
      <c r="D658" s="219" t="s">
        <v>151</v>
      </c>
      <c r="E658" s="42"/>
      <c r="F658" s="220" t="s">
        <v>933</v>
      </c>
      <c r="G658" s="42"/>
      <c r="H658" s="42"/>
      <c r="I658" s="221"/>
      <c r="J658" s="42"/>
      <c r="K658" s="42"/>
      <c r="L658" s="46"/>
      <c r="M658" s="222"/>
      <c r="N658" s="223"/>
      <c r="O658" s="86"/>
      <c r="P658" s="86"/>
      <c r="Q658" s="86"/>
      <c r="R658" s="86"/>
      <c r="S658" s="86"/>
      <c r="T658" s="87"/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T658" s="19" t="s">
        <v>151</v>
      </c>
      <c r="AU658" s="19" t="s">
        <v>82</v>
      </c>
    </row>
    <row r="659" s="14" customFormat="1">
      <c r="A659" s="14"/>
      <c r="B659" s="235"/>
      <c r="C659" s="236"/>
      <c r="D659" s="226" t="s">
        <v>153</v>
      </c>
      <c r="E659" s="236"/>
      <c r="F659" s="238" t="s">
        <v>934</v>
      </c>
      <c r="G659" s="236"/>
      <c r="H659" s="239">
        <v>14.92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5" t="s">
        <v>153</v>
      </c>
      <c r="AU659" s="245" t="s">
        <v>82</v>
      </c>
      <c r="AV659" s="14" t="s">
        <v>82</v>
      </c>
      <c r="AW659" s="14" t="s">
        <v>4</v>
      </c>
      <c r="AX659" s="14" t="s">
        <v>80</v>
      </c>
      <c r="AY659" s="245" t="s">
        <v>141</v>
      </c>
    </row>
    <row r="660" s="12" customFormat="1" ht="22.8" customHeight="1">
      <c r="A660" s="12"/>
      <c r="B660" s="190"/>
      <c r="C660" s="191"/>
      <c r="D660" s="192" t="s">
        <v>71</v>
      </c>
      <c r="E660" s="204" t="s">
        <v>935</v>
      </c>
      <c r="F660" s="204" t="s">
        <v>936</v>
      </c>
      <c r="G660" s="191"/>
      <c r="H660" s="191"/>
      <c r="I660" s="194"/>
      <c r="J660" s="205">
        <f>BK660</f>
        <v>0</v>
      </c>
      <c r="K660" s="191"/>
      <c r="L660" s="196"/>
      <c r="M660" s="197"/>
      <c r="N660" s="198"/>
      <c r="O660" s="198"/>
      <c r="P660" s="199">
        <f>SUM(P661:P720)</f>
        <v>0</v>
      </c>
      <c r="Q660" s="198"/>
      <c r="R660" s="199">
        <f>SUM(R661:R720)</f>
        <v>4.2474621700000004</v>
      </c>
      <c r="S660" s="198"/>
      <c r="T660" s="200">
        <f>SUM(T661:T720)</f>
        <v>1.9141904999999999</v>
      </c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R660" s="201" t="s">
        <v>82</v>
      </c>
      <c r="AT660" s="202" t="s">
        <v>71</v>
      </c>
      <c r="AU660" s="202" t="s">
        <v>80</v>
      </c>
      <c r="AY660" s="201" t="s">
        <v>141</v>
      </c>
      <c r="BK660" s="203">
        <f>SUM(BK661:BK720)</f>
        <v>0</v>
      </c>
    </row>
    <row r="661" s="2" customFormat="1" ht="16.5" customHeight="1">
      <c r="A661" s="40"/>
      <c r="B661" s="41"/>
      <c r="C661" s="206" t="s">
        <v>937</v>
      </c>
      <c r="D661" s="206" t="s">
        <v>144</v>
      </c>
      <c r="E661" s="207" t="s">
        <v>938</v>
      </c>
      <c r="F661" s="208" t="s">
        <v>939</v>
      </c>
      <c r="G661" s="209" t="s">
        <v>147</v>
      </c>
      <c r="H661" s="210">
        <v>132.727</v>
      </c>
      <c r="I661" s="211"/>
      <c r="J661" s="212">
        <f>ROUND(I661*H661,2)</f>
        <v>0</v>
      </c>
      <c r="K661" s="208" t="s">
        <v>148</v>
      </c>
      <c r="L661" s="46"/>
      <c r="M661" s="213" t="s">
        <v>19</v>
      </c>
      <c r="N661" s="214" t="s">
        <v>43</v>
      </c>
      <c r="O661" s="86"/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184</v>
      </c>
      <c r="AT661" s="217" t="s">
        <v>144</v>
      </c>
      <c r="AU661" s="217" t="s">
        <v>82</v>
      </c>
      <c r="AY661" s="19" t="s">
        <v>141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80</v>
      </c>
      <c r="BK661" s="218">
        <f>ROUND(I661*H661,2)</f>
        <v>0</v>
      </c>
      <c r="BL661" s="19" t="s">
        <v>184</v>
      </c>
      <c r="BM661" s="217" t="s">
        <v>940</v>
      </c>
    </row>
    <row r="662" s="2" customFormat="1">
      <c r="A662" s="40"/>
      <c r="B662" s="41"/>
      <c r="C662" s="42"/>
      <c r="D662" s="219" t="s">
        <v>151</v>
      </c>
      <c r="E662" s="42"/>
      <c r="F662" s="220" t="s">
        <v>941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151</v>
      </c>
      <c r="AU662" s="19" t="s">
        <v>82</v>
      </c>
    </row>
    <row r="663" s="13" customFormat="1">
      <c r="A663" s="13"/>
      <c r="B663" s="224"/>
      <c r="C663" s="225"/>
      <c r="D663" s="226" t="s">
        <v>153</v>
      </c>
      <c r="E663" s="227" t="s">
        <v>19</v>
      </c>
      <c r="F663" s="228" t="s">
        <v>942</v>
      </c>
      <c r="G663" s="225"/>
      <c r="H663" s="227" t="s">
        <v>19</v>
      </c>
      <c r="I663" s="229"/>
      <c r="J663" s="225"/>
      <c r="K663" s="225"/>
      <c r="L663" s="230"/>
      <c r="M663" s="231"/>
      <c r="N663" s="232"/>
      <c r="O663" s="232"/>
      <c r="P663" s="232"/>
      <c r="Q663" s="232"/>
      <c r="R663" s="232"/>
      <c r="S663" s="232"/>
      <c r="T663" s="23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4" t="s">
        <v>153</v>
      </c>
      <c r="AU663" s="234" t="s">
        <v>82</v>
      </c>
      <c r="AV663" s="13" t="s">
        <v>80</v>
      </c>
      <c r="AW663" s="13" t="s">
        <v>33</v>
      </c>
      <c r="AX663" s="13" t="s">
        <v>72</v>
      </c>
      <c r="AY663" s="234" t="s">
        <v>141</v>
      </c>
    </row>
    <row r="664" s="14" customFormat="1">
      <c r="A664" s="14"/>
      <c r="B664" s="235"/>
      <c r="C664" s="236"/>
      <c r="D664" s="226" t="s">
        <v>153</v>
      </c>
      <c r="E664" s="237" t="s">
        <v>19</v>
      </c>
      <c r="F664" s="238" t="s">
        <v>943</v>
      </c>
      <c r="G664" s="236"/>
      <c r="H664" s="239">
        <v>8.4749999999999996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153</v>
      </c>
      <c r="AU664" s="245" t="s">
        <v>82</v>
      </c>
      <c r="AV664" s="14" t="s">
        <v>82</v>
      </c>
      <c r="AW664" s="14" t="s">
        <v>33</v>
      </c>
      <c r="AX664" s="14" t="s">
        <v>72</v>
      </c>
      <c r="AY664" s="245" t="s">
        <v>141</v>
      </c>
    </row>
    <row r="665" s="14" customFormat="1">
      <c r="A665" s="14"/>
      <c r="B665" s="235"/>
      <c r="C665" s="236"/>
      <c r="D665" s="226" t="s">
        <v>153</v>
      </c>
      <c r="E665" s="237" t="s">
        <v>19</v>
      </c>
      <c r="F665" s="238" t="s">
        <v>944</v>
      </c>
      <c r="G665" s="236"/>
      <c r="H665" s="239">
        <v>13.142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153</v>
      </c>
      <c r="AU665" s="245" t="s">
        <v>82</v>
      </c>
      <c r="AV665" s="14" t="s">
        <v>82</v>
      </c>
      <c r="AW665" s="14" t="s">
        <v>33</v>
      </c>
      <c r="AX665" s="14" t="s">
        <v>72</v>
      </c>
      <c r="AY665" s="245" t="s">
        <v>141</v>
      </c>
    </row>
    <row r="666" s="14" customFormat="1">
      <c r="A666" s="14"/>
      <c r="B666" s="235"/>
      <c r="C666" s="236"/>
      <c r="D666" s="226" t="s">
        <v>153</v>
      </c>
      <c r="E666" s="237" t="s">
        <v>19</v>
      </c>
      <c r="F666" s="238" t="s">
        <v>945</v>
      </c>
      <c r="G666" s="236"/>
      <c r="H666" s="239">
        <v>14.337999999999999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153</v>
      </c>
      <c r="AU666" s="245" t="s">
        <v>82</v>
      </c>
      <c r="AV666" s="14" t="s">
        <v>82</v>
      </c>
      <c r="AW666" s="14" t="s">
        <v>33</v>
      </c>
      <c r="AX666" s="14" t="s">
        <v>72</v>
      </c>
      <c r="AY666" s="245" t="s">
        <v>141</v>
      </c>
    </row>
    <row r="667" s="14" customFormat="1">
      <c r="A667" s="14"/>
      <c r="B667" s="235"/>
      <c r="C667" s="236"/>
      <c r="D667" s="226" t="s">
        <v>153</v>
      </c>
      <c r="E667" s="237" t="s">
        <v>19</v>
      </c>
      <c r="F667" s="238" t="s">
        <v>946</v>
      </c>
      <c r="G667" s="236"/>
      <c r="H667" s="239">
        <v>20.303999999999998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153</v>
      </c>
      <c r="AU667" s="245" t="s">
        <v>82</v>
      </c>
      <c r="AV667" s="14" t="s">
        <v>82</v>
      </c>
      <c r="AW667" s="14" t="s">
        <v>33</v>
      </c>
      <c r="AX667" s="14" t="s">
        <v>72</v>
      </c>
      <c r="AY667" s="245" t="s">
        <v>141</v>
      </c>
    </row>
    <row r="668" s="14" customFormat="1">
      <c r="A668" s="14"/>
      <c r="B668" s="235"/>
      <c r="C668" s="236"/>
      <c r="D668" s="226" t="s">
        <v>153</v>
      </c>
      <c r="E668" s="237" t="s">
        <v>19</v>
      </c>
      <c r="F668" s="238" t="s">
        <v>947</v>
      </c>
      <c r="G668" s="236"/>
      <c r="H668" s="239">
        <v>29.286000000000001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153</v>
      </c>
      <c r="AU668" s="245" t="s">
        <v>82</v>
      </c>
      <c r="AV668" s="14" t="s">
        <v>82</v>
      </c>
      <c r="AW668" s="14" t="s">
        <v>33</v>
      </c>
      <c r="AX668" s="14" t="s">
        <v>72</v>
      </c>
      <c r="AY668" s="245" t="s">
        <v>141</v>
      </c>
    </row>
    <row r="669" s="14" customFormat="1">
      <c r="A669" s="14"/>
      <c r="B669" s="235"/>
      <c r="C669" s="236"/>
      <c r="D669" s="226" t="s">
        <v>153</v>
      </c>
      <c r="E669" s="237" t="s">
        <v>19</v>
      </c>
      <c r="F669" s="238" t="s">
        <v>948</v>
      </c>
      <c r="G669" s="236"/>
      <c r="H669" s="239">
        <v>11.032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153</v>
      </c>
      <c r="AU669" s="245" t="s">
        <v>82</v>
      </c>
      <c r="AV669" s="14" t="s">
        <v>82</v>
      </c>
      <c r="AW669" s="14" t="s">
        <v>33</v>
      </c>
      <c r="AX669" s="14" t="s">
        <v>72</v>
      </c>
      <c r="AY669" s="245" t="s">
        <v>141</v>
      </c>
    </row>
    <row r="670" s="14" customFormat="1">
      <c r="A670" s="14"/>
      <c r="B670" s="235"/>
      <c r="C670" s="236"/>
      <c r="D670" s="226" t="s">
        <v>153</v>
      </c>
      <c r="E670" s="237" t="s">
        <v>19</v>
      </c>
      <c r="F670" s="238" t="s">
        <v>949</v>
      </c>
      <c r="G670" s="236"/>
      <c r="H670" s="239">
        <v>36.149999999999999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153</v>
      </c>
      <c r="AU670" s="245" t="s">
        <v>82</v>
      </c>
      <c r="AV670" s="14" t="s">
        <v>82</v>
      </c>
      <c r="AW670" s="14" t="s">
        <v>33</v>
      </c>
      <c r="AX670" s="14" t="s">
        <v>72</v>
      </c>
      <c r="AY670" s="245" t="s">
        <v>141</v>
      </c>
    </row>
    <row r="671" s="15" customFormat="1">
      <c r="A671" s="15"/>
      <c r="B671" s="246"/>
      <c r="C671" s="247"/>
      <c r="D671" s="226" t="s">
        <v>153</v>
      </c>
      <c r="E671" s="248" t="s">
        <v>19</v>
      </c>
      <c r="F671" s="249" t="s">
        <v>181</v>
      </c>
      <c r="G671" s="247"/>
      <c r="H671" s="250">
        <v>132.727</v>
      </c>
      <c r="I671" s="251"/>
      <c r="J671" s="247"/>
      <c r="K671" s="247"/>
      <c r="L671" s="252"/>
      <c r="M671" s="253"/>
      <c r="N671" s="254"/>
      <c r="O671" s="254"/>
      <c r="P671" s="254"/>
      <c r="Q671" s="254"/>
      <c r="R671" s="254"/>
      <c r="S671" s="254"/>
      <c r="T671" s="25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6" t="s">
        <v>153</v>
      </c>
      <c r="AU671" s="256" t="s">
        <v>82</v>
      </c>
      <c r="AV671" s="15" t="s">
        <v>149</v>
      </c>
      <c r="AW671" s="15" t="s">
        <v>33</v>
      </c>
      <c r="AX671" s="15" t="s">
        <v>80</v>
      </c>
      <c r="AY671" s="256" t="s">
        <v>141</v>
      </c>
    </row>
    <row r="672" s="2" customFormat="1" ht="16.5" customHeight="1">
      <c r="A672" s="40"/>
      <c r="B672" s="41"/>
      <c r="C672" s="206" t="s">
        <v>950</v>
      </c>
      <c r="D672" s="206" t="s">
        <v>144</v>
      </c>
      <c r="E672" s="207" t="s">
        <v>951</v>
      </c>
      <c r="F672" s="208" t="s">
        <v>952</v>
      </c>
      <c r="G672" s="209" t="s">
        <v>147</v>
      </c>
      <c r="H672" s="210">
        <v>132.727</v>
      </c>
      <c r="I672" s="211"/>
      <c r="J672" s="212">
        <f>ROUND(I672*H672,2)</f>
        <v>0</v>
      </c>
      <c r="K672" s="208" t="s">
        <v>148</v>
      </c>
      <c r="L672" s="46"/>
      <c r="M672" s="213" t="s">
        <v>19</v>
      </c>
      <c r="N672" s="214" t="s">
        <v>43</v>
      </c>
      <c r="O672" s="86"/>
      <c r="P672" s="215">
        <f>O672*H672</f>
        <v>0</v>
      </c>
      <c r="Q672" s="215">
        <v>0.00029999999999999997</v>
      </c>
      <c r="R672" s="215">
        <f>Q672*H672</f>
        <v>0.039818099999999995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184</v>
      </c>
      <c r="AT672" s="217" t="s">
        <v>144</v>
      </c>
      <c r="AU672" s="217" t="s">
        <v>82</v>
      </c>
      <c r="AY672" s="19" t="s">
        <v>141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80</v>
      </c>
      <c r="BK672" s="218">
        <f>ROUND(I672*H672,2)</f>
        <v>0</v>
      </c>
      <c r="BL672" s="19" t="s">
        <v>184</v>
      </c>
      <c r="BM672" s="217" t="s">
        <v>953</v>
      </c>
    </row>
    <row r="673" s="2" customFormat="1">
      <c r="A673" s="40"/>
      <c r="B673" s="41"/>
      <c r="C673" s="42"/>
      <c r="D673" s="219" t="s">
        <v>151</v>
      </c>
      <c r="E673" s="42"/>
      <c r="F673" s="220" t="s">
        <v>954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151</v>
      </c>
      <c r="AU673" s="19" t="s">
        <v>82</v>
      </c>
    </row>
    <row r="674" s="13" customFormat="1">
      <c r="A674" s="13"/>
      <c r="B674" s="224"/>
      <c r="C674" s="225"/>
      <c r="D674" s="226" t="s">
        <v>153</v>
      </c>
      <c r="E674" s="227" t="s">
        <v>19</v>
      </c>
      <c r="F674" s="228" t="s">
        <v>942</v>
      </c>
      <c r="G674" s="225"/>
      <c r="H674" s="227" t="s">
        <v>19</v>
      </c>
      <c r="I674" s="229"/>
      <c r="J674" s="225"/>
      <c r="K674" s="225"/>
      <c r="L674" s="230"/>
      <c r="M674" s="231"/>
      <c r="N674" s="232"/>
      <c r="O674" s="232"/>
      <c r="P674" s="232"/>
      <c r="Q674" s="232"/>
      <c r="R674" s="232"/>
      <c r="S674" s="232"/>
      <c r="T674" s="23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4" t="s">
        <v>153</v>
      </c>
      <c r="AU674" s="234" t="s">
        <v>82</v>
      </c>
      <c r="AV674" s="13" t="s">
        <v>80</v>
      </c>
      <c r="AW674" s="13" t="s">
        <v>33</v>
      </c>
      <c r="AX674" s="13" t="s">
        <v>72</v>
      </c>
      <c r="AY674" s="234" t="s">
        <v>141</v>
      </c>
    </row>
    <row r="675" s="14" customFormat="1">
      <c r="A675" s="14"/>
      <c r="B675" s="235"/>
      <c r="C675" s="236"/>
      <c r="D675" s="226" t="s">
        <v>153</v>
      </c>
      <c r="E675" s="237" t="s">
        <v>19</v>
      </c>
      <c r="F675" s="238" t="s">
        <v>943</v>
      </c>
      <c r="G675" s="236"/>
      <c r="H675" s="239">
        <v>8.4749999999999996</v>
      </c>
      <c r="I675" s="240"/>
      <c r="J675" s="236"/>
      <c r="K675" s="236"/>
      <c r="L675" s="241"/>
      <c r="M675" s="242"/>
      <c r="N675" s="243"/>
      <c r="O675" s="243"/>
      <c r="P675" s="243"/>
      <c r="Q675" s="243"/>
      <c r="R675" s="243"/>
      <c r="S675" s="243"/>
      <c r="T675" s="24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5" t="s">
        <v>153</v>
      </c>
      <c r="AU675" s="245" t="s">
        <v>82</v>
      </c>
      <c r="AV675" s="14" t="s">
        <v>82</v>
      </c>
      <c r="AW675" s="14" t="s">
        <v>33</v>
      </c>
      <c r="AX675" s="14" t="s">
        <v>72</v>
      </c>
      <c r="AY675" s="245" t="s">
        <v>141</v>
      </c>
    </row>
    <row r="676" s="14" customFormat="1">
      <c r="A676" s="14"/>
      <c r="B676" s="235"/>
      <c r="C676" s="236"/>
      <c r="D676" s="226" t="s">
        <v>153</v>
      </c>
      <c r="E676" s="237" t="s">
        <v>19</v>
      </c>
      <c r="F676" s="238" t="s">
        <v>944</v>
      </c>
      <c r="G676" s="236"/>
      <c r="H676" s="239">
        <v>13.142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5" t="s">
        <v>153</v>
      </c>
      <c r="AU676" s="245" t="s">
        <v>82</v>
      </c>
      <c r="AV676" s="14" t="s">
        <v>82</v>
      </c>
      <c r="AW676" s="14" t="s">
        <v>33</v>
      </c>
      <c r="AX676" s="14" t="s">
        <v>72</v>
      </c>
      <c r="AY676" s="245" t="s">
        <v>141</v>
      </c>
    </row>
    <row r="677" s="14" customFormat="1">
      <c r="A677" s="14"/>
      <c r="B677" s="235"/>
      <c r="C677" s="236"/>
      <c r="D677" s="226" t="s">
        <v>153</v>
      </c>
      <c r="E677" s="237" t="s">
        <v>19</v>
      </c>
      <c r="F677" s="238" t="s">
        <v>945</v>
      </c>
      <c r="G677" s="236"/>
      <c r="H677" s="239">
        <v>14.337999999999999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153</v>
      </c>
      <c r="AU677" s="245" t="s">
        <v>82</v>
      </c>
      <c r="AV677" s="14" t="s">
        <v>82</v>
      </c>
      <c r="AW677" s="14" t="s">
        <v>33</v>
      </c>
      <c r="AX677" s="14" t="s">
        <v>72</v>
      </c>
      <c r="AY677" s="245" t="s">
        <v>141</v>
      </c>
    </row>
    <row r="678" s="14" customFormat="1">
      <c r="A678" s="14"/>
      <c r="B678" s="235"/>
      <c r="C678" s="236"/>
      <c r="D678" s="226" t="s">
        <v>153</v>
      </c>
      <c r="E678" s="237" t="s">
        <v>19</v>
      </c>
      <c r="F678" s="238" t="s">
        <v>946</v>
      </c>
      <c r="G678" s="236"/>
      <c r="H678" s="239">
        <v>20.303999999999998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153</v>
      </c>
      <c r="AU678" s="245" t="s">
        <v>82</v>
      </c>
      <c r="AV678" s="14" t="s">
        <v>82</v>
      </c>
      <c r="AW678" s="14" t="s">
        <v>33</v>
      </c>
      <c r="AX678" s="14" t="s">
        <v>72</v>
      </c>
      <c r="AY678" s="245" t="s">
        <v>141</v>
      </c>
    </row>
    <row r="679" s="14" customFormat="1">
      <c r="A679" s="14"/>
      <c r="B679" s="235"/>
      <c r="C679" s="236"/>
      <c r="D679" s="226" t="s">
        <v>153</v>
      </c>
      <c r="E679" s="237" t="s">
        <v>19</v>
      </c>
      <c r="F679" s="238" t="s">
        <v>947</v>
      </c>
      <c r="G679" s="236"/>
      <c r="H679" s="239">
        <v>29.286000000000001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153</v>
      </c>
      <c r="AU679" s="245" t="s">
        <v>82</v>
      </c>
      <c r="AV679" s="14" t="s">
        <v>82</v>
      </c>
      <c r="AW679" s="14" t="s">
        <v>33</v>
      </c>
      <c r="AX679" s="14" t="s">
        <v>72</v>
      </c>
      <c r="AY679" s="245" t="s">
        <v>141</v>
      </c>
    </row>
    <row r="680" s="14" customFormat="1">
      <c r="A680" s="14"/>
      <c r="B680" s="235"/>
      <c r="C680" s="236"/>
      <c r="D680" s="226" t="s">
        <v>153</v>
      </c>
      <c r="E680" s="237" t="s">
        <v>19</v>
      </c>
      <c r="F680" s="238" t="s">
        <v>948</v>
      </c>
      <c r="G680" s="236"/>
      <c r="H680" s="239">
        <v>11.032</v>
      </c>
      <c r="I680" s="240"/>
      <c r="J680" s="236"/>
      <c r="K680" s="236"/>
      <c r="L680" s="241"/>
      <c r="M680" s="242"/>
      <c r="N680" s="243"/>
      <c r="O680" s="243"/>
      <c r="P680" s="243"/>
      <c r="Q680" s="243"/>
      <c r="R680" s="243"/>
      <c r="S680" s="243"/>
      <c r="T680" s="24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5" t="s">
        <v>153</v>
      </c>
      <c r="AU680" s="245" t="s">
        <v>82</v>
      </c>
      <c r="AV680" s="14" t="s">
        <v>82</v>
      </c>
      <c r="AW680" s="14" t="s">
        <v>33</v>
      </c>
      <c r="AX680" s="14" t="s">
        <v>72</v>
      </c>
      <c r="AY680" s="245" t="s">
        <v>141</v>
      </c>
    </row>
    <row r="681" s="14" customFormat="1">
      <c r="A681" s="14"/>
      <c r="B681" s="235"/>
      <c r="C681" s="236"/>
      <c r="D681" s="226" t="s">
        <v>153</v>
      </c>
      <c r="E681" s="237" t="s">
        <v>19</v>
      </c>
      <c r="F681" s="238" t="s">
        <v>949</v>
      </c>
      <c r="G681" s="236"/>
      <c r="H681" s="239">
        <v>36.149999999999999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153</v>
      </c>
      <c r="AU681" s="245" t="s">
        <v>82</v>
      </c>
      <c r="AV681" s="14" t="s">
        <v>82</v>
      </c>
      <c r="AW681" s="14" t="s">
        <v>33</v>
      </c>
      <c r="AX681" s="14" t="s">
        <v>72</v>
      </c>
      <c r="AY681" s="245" t="s">
        <v>141</v>
      </c>
    </row>
    <row r="682" s="15" customFormat="1">
      <c r="A682" s="15"/>
      <c r="B682" s="246"/>
      <c r="C682" s="247"/>
      <c r="D682" s="226" t="s">
        <v>153</v>
      </c>
      <c r="E682" s="248" t="s">
        <v>19</v>
      </c>
      <c r="F682" s="249" t="s">
        <v>181</v>
      </c>
      <c r="G682" s="247"/>
      <c r="H682" s="250">
        <v>132.727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6" t="s">
        <v>153</v>
      </c>
      <c r="AU682" s="256" t="s">
        <v>82</v>
      </c>
      <c r="AV682" s="15" t="s">
        <v>149</v>
      </c>
      <c r="AW682" s="15" t="s">
        <v>33</v>
      </c>
      <c r="AX682" s="15" t="s">
        <v>80</v>
      </c>
      <c r="AY682" s="256" t="s">
        <v>141</v>
      </c>
    </row>
    <row r="683" s="2" customFormat="1" ht="16.5" customHeight="1">
      <c r="A683" s="40"/>
      <c r="B683" s="41"/>
      <c r="C683" s="206" t="s">
        <v>955</v>
      </c>
      <c r="D683" s="206" t="s">
        <v>144</v>
      </c>
      <c r="E683" s="207" t="s">
        <v>956</v>
      </c>
      <c r="F683" s="208" t="s">
        <v>957</v>
      </c>
      <c r="G683" s="209" t="s">
        <v>147</v>
      </c>
      <c r="H683" s="210">
        <v>132.727</v>
      </c>
      <c r="I683" s="211"/>
      <c r="J683" s="212">
        <f>ROUND(I683*H683,2)</f>
        <v>0</v>
      </c>
      <c r="K683" s="208" t="s">
        <v>148</v>
      </c>
      <c r="L683" s="46"/>
      <c r="M683" s="213" t="s">
        <v>19</v>
      </c>
      <c r="N683" s="214" t="s">
        <v>43</v>
      </c>
      <c r="O683" s="86"/>
      <c r="P683" s="215">
        <f>O683*H683</f>
        <v>0</v>
      </c>
      <c r="Q683" s="215">
        <v>0.0015</v>
      </c>
      <c r="R683" s="215">
        <f>Q683*H683</f>
        <v>0.1990905</v>
      </c>
      <c r="S683" s="215">
        <v>0</v>
      </c>
      <c r="T683" s="216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7" t="s">
        <v>184</v>
      </c>
      <c r="AT683" s="217" t="s">
        <v>144</v>
      </c>
      <c r="AU683" s="217" t="s">
        <v>82</v>
      </c>
      <c r="AY683" s="19" t="s">
        <v>141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19" t="s">
        <v>80</v>
      </c>
      <c r="BK683" s="218">
        <f>ROUND(I683*H683,2)</f>
        <v>0</v>
      </c>
      <c r="BL683" s="19" t="s">
        <v>184</v>
      </c>
      <c r="BM683" s="217" t="s">
        <v>958</v>
      </c>
    </row>
    <row r="684" s="2" customFormat="1">
      <c r="A684" s="40"/>
      <c r="B684" s="41"/>
      <c r="C684" s="42"/>
      <c r="D684" s="219" t="s">
        <v>151</v>
      </c>
      <c r="E684" s="42"/>
      <c r="F684" s="220" t="s">
        <v>959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151</v>
      </c>
      <c r="AU684" s="19" t="s">
        <v>82</v>
      </c>
    </row>
    <row r="685" s="13" customFormat="1">
      <c r="A685" s="13"/>
      <c r="B685" s="224"/>
      <c r="C685" s="225"/>
      <c r="D685" s="226" t="s">
        <v>153</v>
      </c>
      <c r="E685" s="227" t="s">
        <v>19</v>
      </c>
      <c r="F685" s="228" t="s">
        <v>942</v>
      </c>
      <c r="G685" s="225"/>
      <c r="H685" s="227" t="s">
        <v>19</v>
      </c>
      <c r="I685" s="229"/>
      <c r="J685" s="225"/>
      <c r="K685" s="225"/>
      <c r="L685" s="230"/>
      <c r="M685" s="231"/>
      <c r="N685" s="232"/>
      <c r="O685" s="232"/>
      <c r="P685" s="232"/>
      <c r="Q685" s="232"/>
      <c r="R685" s="232"/>
      <c r="S685" s="232"/>
      <c r="T685" s="23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4" t="s">
        <v>153</v>
      </c>
      <c r="AU685" s="234" t="s">
        <v>82</v>
      </c>
      <c r="AV685" s="13" t="s">
        <v>80</v>
      </c>
      <c r="AW685" s="13" t="s">
        <v>33</v>
      </c>
      <c r="AX685" s="13" t="s">
        <v>72</v>
      </c>
      <c r="AY685" s="234" t="s">
        <v>141</v>
      </c>
    </row>
    <row r="686" s="14" customFormat="1">
      <c r="A686" s="14"/>
      <c r="B686" s="235"/>
      <c r="C686" s="236"/>
      <c r="D686" s="226" t="s">
        <v>153</v>
      </c>
      <c r="E686" s="237" t="s">
        <v>19</v>
      </c>
      <c r="F686" s="238" t="s">
        <v>943</v>
      </c>
      <c r="G686" s="236"/>
      <c r="H686" s="239">
        <v>8.4749999999999996</v>
      </c>
      <c r="I686" s="240"/>
      <c r="J686" s="236"/>
      <c r="K686" s="236"/>
      <c r="L686" s="241"/>
      <c r="M686" s="242"/>
      <c r="N686" s="243"/>
      <c r="O686" s="243"/>
      <c r="P686" s="243"/>
      <c r="Q686" s="243"/>
      <c r="R686" s="243"/>
      <c r="S686" s="243"/>
      <c r="T686" s="24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5" t="s">
        <v>153</v>
      </c>
      <c r="AU686" s="245" t="s">
        <v>82</v>
      </c>
      <c r="AV686" s="14" t="s">
        <v>82</v>
      </c>
      <c r="AW686" s="14" t="s">
        <v>33</v>
      </c>
      <c r="AX686" s="14" t="s">
        <v>72</v>
      </c>
      <c r="AY686" s="245" t="s">
        <v>141</v>
      </c>
    </row>
    <row r="687" s="14" customFormat="1">
      <c r="A687" s="14"/>
      <c r="B687" s="235"/>
      <c r="C687" s="236"/>
      <c r="D687" s="226" t="s">
        <v>153</v>
      </c>
      <c r="E687" s="237" t="s">
        <v>19</v>
      </c>
      <c r="F687" s="238" t="s">
        <v>944</v>
      </c>
      <c r="G687" s="236"/>
      <c r="H687" s="239">
        <v>13.142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5" t="s">
        <v>153</v>
      </c>
      <c r="AU687" s="245" t="s">
        <v>82</v>
      </c>
      <c r="AV687" s="14" t="s">
        <v>82</v>
      </c>
      <c r="AW687" s="14" t="s">
        <v>33</v>
      </c>
      <c r="AX687" s="14" t="s">
        <v>72</v>
      </c>
      <c r="AY687" s="245" t="s">
        <v>141</v>
      </c>
    </row>
    <row r="688" s="14" customFormat="1">
      <c r="A688" s="14"/>
      <c r="B688" s="235"/>
      <c r="C688" s="236"/>
      <c r="D688" s="226" t="s">
        <v>153</v>
      </c>
      <c r="E688" s="237" t="s">
        <v>19</v>
      </c>
      <c r="F688" s="238" t="s">
        <v>945</v>
      </c>
      <c r="G688" s="236"/>
      <c r="H688" s="239">
        <v>14.337999999999999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5" t="s">
        <v>153</v>
      </c>
      <c r="AU688" s="245" t="s">
        <v>82</v>
      </c>
      <c r="AV688" s="14" t="s">
        <v>82</v>
      </c>
      <c r="AW688" s="14" t="s">
        <v>33</v>
      </c>
      <c r="AX688" s="14" t="s">
        <v>72</v>
      </c>
      <c r="AY688" s="245" t="s">
        <v>141</v>
      </c>
    </row>
    <row r="689" s="14" customFormat="1">
      <c r="A689" s="14"/>
      <c r="B689" s="235"/>
      <c r="C689" s="236"/>
      <c r="D689" s="226" t="s">
        <v>153</v>
      </c>
      <c r="E689" s="237" t="s">
        <v>19</v>
      </c>
      <c r="F689" s="238" t="s">
        <v>946</v>
      </c>
      <c r="G689" s="236"/>
      <c r="H689" s="239">
        <v>20.303999999999998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153</v>
      </c>
      <c r="AU689" s="245" t="s">
        <v>82</v>
      </c>
      <c r="AV689" s="14" t="s">
        <v>82</v>
      </c>
      <c r="AW689" s="14" t="s">
        <v>33</v>
      </c>
      <c r="AX689" s="14" t="s">
        <v>72</v>
      </c>
      <c r="AY689" s="245" t="s">
        <v>141</v>
      </c>
    </row>
    <row r="690" s="14" customFormat="1">
      <c r="A690" s="14"/>
      <c r="B690" s="235"/>
      <c r="C690" s="236"/>
      <c r="D690" s="226" t="s">
        <v>153</v>
      </c>
      <c r="E690" s="237" t="s">
        <v>19</v>
      </c>
      <c r="F690" s="238" t="s">
        <v>947</v>
      </c>
      <c r="G690" s="236"/>
      <c r="H690" s="239">
        <v>29.286000000000001</v>
      </c>
      <c r="I690" s="240"/>
      <c r="J690" s="236"/>
      <c r="K690" s="236"/>
      <c r="L690" s="241"/>
      <c r="M690" s="242"/>
      <c r="N690" s="243"/>
      <c r="O690" s="243"/>
      <c r="P690" s="243"/>
      <c r="Q690" s="243"/>
      <c r="R690" s="243"/>
      <c r="S690" s="243"/>
      <c r="T690" s="24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5" t="s">
        <v>153</v>
      </c>
      <c r="AU690" s="245" t="s">
        <v>82</v>
      </c>
      <c r="AV690" s="14" t="s">
        <v>82</v>
      </c>
      <c r="AW690" s="14" t="s">
        <v>33</v>
      </c>
      <c r="AX690" s="14" t="s">
        <v>72</v>
      </c>
      <c r="AY690" s="245" t="s">
        <v>141</v>
      </c>
    </row>
    <row r="691" s="14" customFormat="1">
      <c r="A691" s="14"/>
      <c r="B691" s="235"/>
      <c r="C691" s="236"/>
      <c r="D691" s="226" t="s">
        <v>153</v>
      </c>
      <c r="E691" s="237" t="s">
        <v>19</v>
      </c>
      <c r="F691" s="238" t="s">
        <v>948</v>
      </c>
      <c r="G691" s="236"/>
      <c r="H691" s="239">
        <v>11.032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153</v>
      </c>
      <c r="AU691" s="245" t="s">
        <v>82</v>
      </c>
      <c r="AV691" s="14" t="s">
        <v>82</v>
      </c>
      <c r="AW691" s="14" t="s">
        <v>33</v>
      </c>
      <c r="AX691" s="14" t="s">
        <v>72</v>
      </c>
      <c r="AY691" s="245" t="s">
        <v>141</v>
      </c>
    </row>
    <row r="692" s="14" customFormat="1">
      <c r="A692" s="14"/>
      <c r="B692" s="235"/>
      <c r="C692" s="236"/>
      <c r="D692" s="226" t="s">
        <v>153</v>
      </c>
      <c r="E692" s="237" t="s">
        <v>19</v>
      </c>
      <c r="F692" s="238" t="s">
        <v>949</v>
      </c>
      <c r="G692" s="236"/>
      <c r="H692" s="239">
        <v>36.149999999999999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153</v>
      </c>
      <c r="AU692" s="245" t="s">
        <v>82</v>
      </c>
      <c r="AV692" s="14" t="s">
        <v>82</v>
      </c>
      <c r="AW692" s="14" t="s">
        <v>33</v>
      </c>
      <c r="AX692" s="14" t="s">
        <v>72</v>
      </c>
      <c r="AY692" s="245" t="s">
        <v>141</v>
      </c>
    </row>
    <row r="693" s="15" customFormat="1">
      <c r="A693" s="15"/>
      <c r="B693" s="246"/>
      <c r="C693" s="247"/>
      <c r="D693" s="226" t="s">
        <v>153</v>
      </c>
      <c r="E693" s="248" t="s">
        <v>19</v>
      </c>
      <c r="F693" s="249" t="s">
        <v>181</v>
      </c>
      <c r="G693" s="247"/>
      <c r="H693" s="250">
        <v>132.727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6" t="s">
        <v>153</v>
      </c>
      <c r="AU693" s="256" t="s">
        <v>82</v>
      </c>
      <c r="AV693" s="15" t="s">
        <v>149</v>
      </c>
      <c r="AW693" s="15" t="s">
        <v>33</v>
      </c>
      <c r="AX693" s="15" t="s">
        <v>80</v>
      </c>
      <c r="AY693" s="256" t="s">
        <v>141</v>
      </c>
    </row>
    <row r="694" s="2" customFormat="1" ht="16.5" customHeight="1">
      <c r="A694" s="40"/>
      <c r="B694" s="41"/>
      <c r="C694" s="206" t="s">
        <v>960</v>
      </c>
      <c r="D694" s="206" t="s">
        <v>144</v>
      </c>
      <c r="E694" s="207" t="s">
        <v>961</v>
      </c>
      <c r="F694" s="208" t="s">
        <v>962</v>
      </c>
      <c r="G694" s="209" t="s">
        <v>147</v>
      </c>
      <c r="H694" s="210">
        <v>23.486999999999998</v>
      </c>
      <c r="I694" s="211"/>
      <c r="J694" s="212">
        <f>ROUND(I694*H694,2)</f>
        <v>0</v>
      </c>
      <c r="K694" s="208" t="s">
        <v>148</v>
      </c>
      <c r="L694" s="46"/>
      <c r="M694" s="213" t="s">
        <v>19</v>
      </c>
      <c r="N694" s="214" t="s">
        <v>43</v>
      </c>
      <c r="O694" s="86"/>
      <c r="P694" s="215">
        <f>O694*H694</f>
        <v>0</v>
      </c>
      <c r="Q694" s="215">
        <v>0</v>
      </c>
      <c r="R694" s="215">
        <f>Q694*H694</f>
        <v>0</v>
      </c>
      <c r="S694" s="215">
        <v>0.081500000000000003</v>
      </c>
      <c r="T694" s="216">
        <f>S694*H694</f>
        <v>1.9141904999999999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17" t="s">
        <v>184</v>
      </c>
      <c r="AT694" s="217" t="s">
        <v>144</v>
      </c>
      <c r="AU694" s="217" t="s">
        <v>82</v>
      </c>
      <c r="AY694" s="19" t="s">
        <v>141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9" t="s">
        <v>80</v>
      </c>
      <c r="BK694" s="218">
        <f>ROUND(I694*H694,2)</f>
        <v>0</v>
      </c>
      <c r="BL694" s="19" t="s">
        <v>184</v>
      </c>
      <c r="BM694" s="217" t="s">
        <v>963</v>
      </c>
    </row>
    <row r="695" s="2" customFormat="1">
      <c r="A695" s="40"/>
      <c r="B695" s="41"/>
      <c r="C695" s="42"/>
      <c r="D695" s="219" t="s">
        <v>151</v>
      </c>
      <c r="E695" s="42"/>
      <c r="F695" s="220" t="s">
        <v>964</v>
      </c>
      <c r="G695" s="42"/>
      <c r="H695" s="42"/>
      <c r="I695" s="221"/>
      <c r="J695" s="42"/>
      <c r="K695" s="42"/>
      <c r="L695" s="46"/>
      <c r="M695" s="222"/>
      <c r="N695" s="223"/>
      <c r="O695" s="86"/>
      <c r="P695" s="86"/>
      <c r="Q695" s="86"/>
      <c r="R695" s="86"/>
      <c r="S695" s="86"/>
      <c r="T695" s="87"/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T695" s="19" t="s">
        <v>151</v>
      </c>
      <c r="AU695" s="19" t="s">
        <v>82</v>
      </c>
    </row>
    <row r="696" s="13" customFormat="1">
      <c r="A696" s="13"/>
      <c r="B696" s="224"/>
      <c r="C696" s="225"/>
      <c r="D696" s="226" t="s">
        <v>153</v>
      </c>
      <c r="E696" s="227" t="s">
        <v>19</v>
      </c>
      <c r="F696" s="228" t="s">
        <v>213</v>
      </c>
      <c r="G696" s="225"/>
      <c r="H696" s="227" t="s">
        <v>19</v>
      </c>
      <c r="I696" s="229"/>
      <c r="J696" s="225"/>
      <c r="K696" s="225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153</v>
      </c>
      <c r="AU696" s="234" t="s">
        <v>82</v>
      </c>
      <c r="AV696" s="13" t="s">
        <v>80</v>
      </c>
      <c r="AW696" s="13" t="s">
        <v>33</v>
      </c>
      <c r="AX696" s="13" t="s">
        <v>72</v>
      </c>
      <c r="AY696" s="234" t="s">
        <v>141</v>
      </c>
    </row>
    <row r="697" s="14" customFormat="1">
      <c r="A697" s="14"/>
      <c r="B697" s="235"/>
      <c r="C697" s="236"/>
      <c r="D697" s="226" t="s">
        <v>153</v>
      </c>
      <c r="E697" s="237" t="s">
        <v>19</v>
      </c>
      <c r="F697" s="238" t="s">
        <v>965</v>
      </c>
      <c r="G697" s="236"/>
      <c r="H697" s="239">
        <v>6.3899999999999997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153</v>
      </c>
      <c r="AU697" s="245" t="s">
        <v>82</v>
      </c>
      <c r="AV697" s="14" t="s">
        <v>82</v>
      </c>
      <c r="AW697" s="14" t="s">
        <v>33</v>
      </c>
      <c r="AX697" s="14" t="s">
        <v>72</v>
      </c>
      <c r="AY697" s="245" t="s">
        <v>141</v>
      </c>
    </row>
    <row r="698" s="14" customFormat="1">
      <c r="A698" s="14"/>
      <c r="B698" s="235"/>
      <c r="C698" s="236"/>
      <c r="D698" s="226" t="s">
        <v>153</v>
      </c>
      <c r="E698" s="237" t="s">
        <v>19</v>
      </c>
      <c r="F698" s="238" t="s">
        <v>966</v>
      </c>
      <c r="G698" s="236"/>
      <c r="H698" s="239">
        <v>2.6629999999999998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5" t="s">
        <v>153</v>
      </c>
      <c r="AU698" s="245" t="s">
        <v>82</v>
      </c>
      <c r="AV698" s="14" t="s">
        <v>82</v>
      </c>
      <c r="AW698" s="14" t="s">
        <v>33</v>
      </c>
      <c r="AX698" s="14" t="s">
        <v>72</v>
      </c>
      <c r="AY698" s="245" t="s">
        <v>141</v>
      </c>
    </row>
    <row r="699" s="14" customFormat="1">
      <c r="A699" s="14"/>
      <c r="B699" s="235"/>
      <c r="C699" s="236"/>
      <c r="D699" s="226" t="s">
        <v>153</v>
      </c>
      <c r="E699" s="237" t="s">
        <v>19</v>
      </c>
      <c r="F699" s="238" t="s">
        <v>967</v>
      </c>
      <c r="G699" s="236"/>
      <c r="H699" s="239">
        <v>14.433999999999999</v>
      </c>
      <c r="I699" s="240"/>
      <c r="J699" s="236"/>
      <c r="K699" s="236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153</v>
      </c>
      <c r="AU699" s="245" t="s">
        <v>82</v>
      </c>
      <c r="AV699" s="14" t="s">
        <v>82</v>
      </c>
      <c r="AW699" s="14" t="s">
        <v>33</v>
      </c>
      <c r="AX699" s="14" t="s">
        <v>72</v>
      </c>
      <c r="AY699" s="245" t="s">
        <v>141</v>
      </c>
    </row>
    <row r="700" s="15" customFormat="1">
      <c r="A700" s="15"/>
      <c r="B700" s="246"/>
      <c r="C700" s="247"/>
      <c r="D700" s="226" t="s">
        <v>153</v>
      </c>
      <c r="E700" s="248" t="s">
        <v>19</v>
      </c>
      <c r="F700" s="249" t="s">
        <v>181</v>
      </c>
      <c r="G700" s="247"/>
      <c r="H700" s="250">
        <v>23.486999999999998</v>
      </c>
      <c r="I700" s="251"/>
      <c r="J700" s="247"/>
      <c r="K700" s="247"/>
      <c r="L700" s="252"/>
      <c r="M700" s="253"/>
      <c r="N700" s="254"/>
      <c r="O700" s="254"/>
      <c r="P700" s="254"/>
      <c r="Q700" s="254"/>
      <c r="R700" s="254"/>
      <c r="S700" s="254"/>
      <c r="T700" s="25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6" t="s">
        <v>153</v>
      </c>
      <c r="AU700" s="256" t="s">
        <v>82</v>
      </c>
      <c r="AV700" s="15" t="s">
        <v>149</v>
      </c>
      <c r="AW700" s="15" t="s">
        <v>33</v>
      </c>
      <c r="AX700" s="15" t="s">
        <v>80</v>
      </c>
      <c r="AY700" s="256" t="s">
        <v>141</v>
      </c>
    </row>
    <row r="701" s="2" customFormat="1" ht="21.75" customHeight="1">
      <c r="A701" s="40"/>
      <c r="B701" s="41"/>
      <c r="C701" s="206" t="s">
        <v>968</v>
      </c>
      <c r="D701" s="206" t="s">
        <v>144</v>
      </c>
      <c r="E701" s="207" t="s">
        <v>969</v>
      </c>
      <c r="F701" s="208" t="s">
        <v>970</v>
      </c>
      <c r="G701" s="209" t="s">
        <v>147</v>
      </c>
      <c r="H701" s="210">
        <v>132.727</v>
      </c>
      <c r="I701" s="211"/>
      <c r="J701" s="212">
        <f>ROUND(I701*H701,2)</f>
        <v>0</v>
      </c>
      <c r="K701" s="208" t="s">
        <v>148</v>
      </c>
      <c r="L701" s="46"/>
      <c r="M701" s="213" t="s">
        <v>19</v>
      </c>
      <c r="N701" s="214" t="s">
        <v>43</v>
      </c>
      <c r="O701" s="86"/>
      <c r="P701" s="215">
        <f>O701*H701</f>
        <v>0</v>
      </c>
      <c r="Q701" s="215">
        <v>0.0090299999999999998</v>
      </c>
      <c r="R701" s="215">
        <f>Q701*H701</f>
        <v>1.1985248100000001</v>
      </c>
      <c r="S701" s="215">
        <v>0</v>
      </c>
      <c r="T701" s="216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7" t="s">
        <v>184</v>
      </c>
      <c r="AT701" s="217" t="s">
        <v>144</v>
      </c>
      <c r="AU701" s="217" t="s">
        <v>82</v>
      </c>
      <c r="AY701" s="19" t="s">
        <v>141</v>
      </c>
      <c r="BE701" s="218">
        <f>IF(N701="základní",J701,0)</f>
        <v>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9" t="s">
        <v>80</v>
      </c>
      <c r="BK701" s="218">
        <f>ROUND(I701*H701,2)</f>
        <v>0</v>
      </c>
      <c r="BL701" s="19" t="s">
        <v>184</v>
      </c>
      <c r="BM701" s="217" t="s">
        <v>971</v>
      </c>
    </row>
    <row r="702" s="2" customFormat="1">
      <c r="A702" s="40"/>
      <c r="B702" s="41"/>
      <c r="C702" s="42"/>
      <c r="D702" s="219" t="s">
        <v>151</v>
      </c>
      <c r="E702" s="42"/>
      <c r="F702" s="220" t="s">
        <v>972</v>
      </c>
      <c r="G702" s="42"/>
      <c r="H702" s="42"/>
      <c r="I702" s="221"/>
      <c r="J702" s="42"/>
      <c r="K702" s="42"/>
      <c r="L702" s="46"/>
      <c r="M702" s="222"/>
      <c r="N702" s="223"/>
      <c r="O702" s="86"/>
      <c r="P702" s="86"/>
      <c r="Q702" s="86"/>
      <c r="R702" s="86"/>
      <c r="S702" s="86"/>
      <c r="T702" s="87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151</v>
      </c>
      <c r="AU702" s="19" t="s">
        <v>82</v>
      </c>
    </row>
    <row r="703" s="13" customFormat="1">
      <c r="A703" s="13"/>
      <c r="B703" s="224"/>
      <c r="C703" s="225"/>
      <c r="D703" s="226" t="s">
        <v>153</v>
      </c>
      <c r="E703" s="227" t="s">
        <v>19</v>
      </c>
      <c r="F703" s="228" t="s">
        <v>942</v>
      </c>
      <c r="G703" s="225"/>
      <c r="H703" s="227" t="s">
        <v>19</v>
      </c>
      <c r="I703" s="229"/>
      <c r="J703" s="225"/>
      <c r="K703" s="225"/>
      <c r="L703" s="230"/>
      <c r="M703" s="231"/>
      <c r="N703" s="232"/>
      <c r="O703" s="232"/>
      <c r="P703" s="232"/>
      <c r="Q703" s="232"/>
      <c r="R703" s="232"/>
      <c r="S703" s="232"/>
      <c r="T703" s="23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4" t="s">
        <v>153</v>
      </c>
      <c r="AU703" s="234" t="s">
        <v>82</v>
      </c>
      <c r="AV703" s="13" t="s">
        <v>80</v>
      </c>
      <c r="AW703" s="13" t="s">
        <v>33</v>
      </c>
      <c r="AX703" s="13" t="s">
        <v>72</v>
      </c>
      <c r="AY703" s="234" t="s">
        <v>141</v>
      </c>
    </row>
    <row r="704" s="14" customFormat="1">
      <c r="A704" s="14"/>
      <c r="B704" s="235"/>
      <c r="C704" s="236"/>
      <c r="D704" s="226" t="s">
        <v>153</v>
      </c>
      <c r="E704" s="237" t="s">
        <v>19</v>
      </c>
      <c r="F704" s="238" t="s">
        <v>943</v>
      </c>
      <c r="G704" s="236"/>
      <c r="H704" s="239">
        <v>8.4749999999999996</v>
      </c>
      <c r="I704" s="240"/>
      <c r="J704" s="236"/>
      <c r="K704" s="236"/>
      <c r="L704" s="241"/>
      <c r="M704" s="242"/>
      <c r="N704" s="243"/>
      <c r="O704" s="243"/>
      <c r="P704" s="243"/>
      <c r="Q704" s="243"/>
      <c r="R704" s="243"/>
      <c r="S704" s="243"/>
      <c r="T704" s="24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5" t="s">
        <v>153</v>
      </c>
      <c r="AU704" s="245" t="s">
        <v>82</v>
      </c>
      <c r="AV704" s="14" t="s">
        <v>82</v>
      </c>
      <c r="AW704" s="14" t="s">
        <v>33</v>
      </c>
      <c r="AX704" s="14" t="s">
        <v>72</v>
      </c>
      <c r="AY704" s="245" t="s">
        <v>141</v>
      </c>
    </row>
    <row r="705" s="14" customFormat="1">
      <c r="A705" s="14"/>
      <c r="B705" s="235"/>
      <c r="C705" s="236"/>
      <c r="D705" s="226" t="s">
        <v>153</v>
      </c>
      <c r="E705" s="237" t="s">
        <v>19</v>
      </c>
      <c r="F705" s="238" t="s">
        <v>944</v>
      </c>
      <c r="G705" s="236"/>
      <c r="H705" s="239">
        <v>13.142</v>
      </c>
      <c r="I705" s="240"/>
      <c r="J705" s="236"/>
      <c r="K705" s="236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153</v>
      </c>
      <c r="AU705" s="245" t="s">
        <v>82</v>
      </c>
      <c r="AV705" s="14" t="s">
        <v>82</v>
      </c>
      <c r="AW705" s="14" t="s">
        <v>33</v>
      </c>
      <c r="AX705" s="14" t="s">
        <v>72</v>
      </c>
      <c r="AY705" s="245" t="s">
        <v>141</v>
      </c>
    </row>
    <row r="706" s="14" customFormat="1">
      <c r="A706" s="14"/>
      <c r="B706" s="235"/>
      <c r="C706" s="236"/>
      <c r="D706" s="226" t="s">
        <v>153</v>
      </c>
      <c r="E706" s="237" t="s">
        <v>19</v>
      </c>
      <c r="F706" s="238" t="s">
        <v>945</v>
      </c>
      <c r="G706" s="236"/>
      <c r="H706" s="239">
        <v>14.337999999999999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153</v>
      </c>
      <c r="AU706" s="245" t="s">
        <v>82</v>
      </c>
      <c r="AV706" s="14" t="s">
        <v>82</v>
      </c>
      <c r="AW706" s="14" t="s">
        <v>33</v>
      </c>
      <c r="AX706" s="14" t="s">
        <v>72</v>
      </c>
      <c r="AY706" s="245" t="s">
        <v>141</v>
      </c>
    </row>
    <row r="707" s="14" customFormat="1">
      <c r="A707" s="14"/>
      <c r="B707" s="235"/>
      <c r="C707" s="236"/>
      <c r="D707" s="226" t="s">
        <v>153</v>
      </c>
      <c r="E707" s="237" t="s">
        <v>19</v>
      </c>
      <c r="F707" s="238" t="s">
        <v>946</v>
      </c>
      <c r="G707" s="236"/>
      <c r="H707" s="239">
        <v>20.303999999999998</v>
      </c>
      <c r="I707" s="240"/>
      <c r="J707" s="236"/>
      <c r="K707" s="236"/>
      <c r="L707" s="241"/>
      <c r="M707" s="242"/>
      <c r="N707" s="243"/>
      <c r="O707" s="243"/>
      <c r="P707" s="243"/>
      <c r="Q707" s="243"/>
      <c r="R707" s="243"/>
      <c r="S707" s="243"/>
      <c r="T707" s="24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5" t="s">
        <v>153</v>
      </c>
      <c r="AU707" s="245" t="s">
        <v>82</v>
      </c>
      <c r="AV707" s="14" t="s">
        <v>82</v>
      </c>
      <c r="AW707" s="14" t="s">
        <v>33</v>
      </c>
      <c r="AX707" s="14" t="s">
        <v>72</v>
      </c>
      <c r="AY707" s="245" t="s">
        <v>141</v>
      </c>
    </row>
    <row r="708" s="14" customFormat="1">
      <c r="A708" s="14"/>
      <c r="B708" s="235"/>
      <c r="C708" s="236"/>
      <c r="D708" s="226" t="s">
        <v>153</v>
      </c>
      <c r="E708" s="237" t="s">
        <v>19</v>
      </c>
      <c r="F708" s="238" t="s">
        <v>947</v>
      </c>
      <c r="G708" s="236"/>
      <c r="H708" s="239">
        <v>29.286000000000001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153</v>
      </c>
      <c r="AU708" s="245" t="s">
        <v>82</v>
      </c>
      <c r="AV708" s="14" t="s">
        <v>82</v>
      </c>
      <c r="AW708" s="14" t="s">
        <v>33</v>
      </c>
      <c r="AX708" s="14" t="s">
        <v>72</v>
      </c>
      <c r="AY708" s="245" t="s">
        <v>141</v>
      </c>
    </row>
    <row r="709" s="14" customFormat="1">
      <c r="A709" s="14"/>
      <c r="B709" s="235"/>
      <c r="C709" s="236"/>
      <c r="D709" s="226" t="s">
        <v>153</v>
      </c>
      <c r="E709" s="237" t="s">
        <v>19</v>
      </c>
      <c r="F709" s="238" t="s">
        <v>948</v>
      </c>
      <c r="G709" s="236"/>
      <c r="H709" s="239">
        <v>11.032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5" t="s">
        <v>153</v>
      </c>
      <c r="AU709" s="245" t="s">
        <v>82</v>
      </c>
      <c r="AV709" s="14" t="s">
        <v>82</v>
      </c>
      <c r="AW709" s="14" t="s">
        <v>33</v>
      </c>
      <c r="AX709" s="14" t="s">
        <v>72</v>
      </c>
      <c r="AY709" s="245" t="s">
        <v>141</v>
      </c>
    </row>
    <row r="710" s="14" customFormat="1">
      <c r="A710" s="14"/>
      <c r="B710" s="235"/>
      <c r="C710" s="236"/>
      <c r="D710" s="226" t="s">
        <v>153</v>
      </c>
      <c r="E710" s="237" t="s">
        <v>19</v>
      </c>
      <c r="F710" s="238" t="s">
        <v>949</v>
      </c>
      <c r="G710" s="236"/>
      <c r="H710" s="239">
        <v>36.149999999999999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153</v>
      </c>
      <c r="AU710" s="245" t="s">
        <v>82</v>
      </c>
      <c r="AV710" s="14" t="s">
        <v>82</v>
      </c>
      <c r="AW710" s="14" t="s">
        <v>33</v>
      </c>
      <c r="AX710" s="14" t="s">
        <v>72</v>
      </c>
      <c r="AY710" s="245" t="s">
        <v>141</v>
      </c>
    </row>
    <row r="711" s="15" customFormat="1">
      <c r="A711" s="15"/>
      <c r="B711" s="246"/>
      <c r="C711" s="247"/>
      <c r="D711" s="226" t="s">
        <v>153</v>
      </c>
      <c r="E711" s="248" t="s">
        <v>19</v>
      </c>
      <c r="F711" s="249" t="s">
        <v>181</v>
      </c>
      <c r="G711" s="247"/>
      <c r="H711" s="250">
        <v>132.727</v>
      </c>
      <c r="I711" s="251"/>
      <c r="J711" s="247"/>
      <c r="K711" s="247"/>
      <c r="L711" s="252"/>
      <c r="M711" s="253"/>
      <c r="N711" s="254"/>
      <c r="O711" s="254"/>
      <c r="P711" s="254"/>
      <c r="Q711" s="254"/>
      <c r="R711" s="254"/>
      <c r="S711" s="254"/>
      <c r="T711" s="25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56" t="s">
        <v>153</v>
      </c>
      <c r="AU711" s="256" t="s">
        <v>82</v>
      </c>
      <c r="AV711" s="15" t="s">
        <v>149</v>
      </c>
      <c r="AW711" s="15" t="s">
        <v>33</v>
      </c>
      <c r="AX711" s="15" t="s">
        <v>80</v>
      </c>
      <c r="AY711" s="256" t="s">
        <v>141</v>
      </c>
    </row>
    <row r="712" s="2" customFormat="1" ht="24.15" customHeight="1">
      <c r="A712" s="40"/>
      <c r="B712" s="41"/>
      <c r="C712" s="257" t="s">
        <v>973</v>
      </c>
      <c r="D712" s="257" t="s">
        <v>188</v>
      </c>
      <c r="E712" s="258" t="s">
        <v>974</v>
      </c>
      <c r="F712" s="259" t="s">
        <v>975</v>
      </c>
      <c r="G712" s="260" t="s">
        <v>147</v>
      </c>
      <c r="H712" s="261">
        <v>152.636</v>
      </c>
      <c r="I712" s="262"/>
      <c r="J712" s="263">
        <f>ROUND(I712*H712,2)</f>
        <v>0</v>
      </c>
      <c r="K712" s="259" t="s">
        <v>148</v>
      </c>
      <c r="L712" s="264"/>
      <c r="M712" s="265" t="s">
        <v>19</v>
      </c>
      <c r="N712" s="266" t="s">
        <v>43</v>
      </c>
      <c r="O712" s="86"/>
      <c r="P712" s="215">
        <f>O712*H712</f>
        <v>0</v>
      </c>
      <c r="Q712" s="215">
        <v>0.018409999999999999</v>
      </c>
      <c r="R712" s="215">
        <f>Q712*H712</f>
        <v>2.8100287599999998</v>
      </c>
      <c r="S712" s="215">
        <v>0</v>
      </c>
      <c r="T712" s="216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7" t="s">
        <v>192</v>
      </c>
      <c r="AT712" s="217" t="s">
        <v>188</v>
      </c>
      <c r="AU712" s="217" t="s">
        <v>82</v>
      </c>
      <c r="AY712" s="19" t="s">
        <v>141</v>
      </c>
      <c r="BE712" s="218">
        <f>IF(N712="základní",J712,0)</f>
        <v>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19" t="s">
        <v>80</v>
      </c>
      <c r="BK712" s="218">
        <f>ROUND(I712*H712,2)</f>
        <v>0</v>
      </c>
      <c r="BL712" s="19" t="s">
        <v>184</v>
      </c>
      <c r="BM712" s="217" t="s">
        <v>976</v>
      </c>
    </row>
    <row r="713" s="14" customFormat="1">
      <c r="A713" s="14"/>
      <c r="B713" s="235"/>
      <c r="C713" s="236"/>
      <c r="D713" s="226" t="s">
        <v>153</v>
      </c>
      <c r="E713" s="236"/>
      <c r="F713" s="238" t="s">
        <v>977</v>
      </c>
      <c r="G713" s="236"/>
      <c r="H713" s="239">
        <v>152.636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153</v>
      </c>
      <c r="AU713" s="245" t="s">
        <v>82</v>
      </c>
      <c r="AV713" s="14" t="s">
        <v>82</v>
      </c>
      <c r="AW713" s="14" t="s">
        <v>4</v>
      </c>
      <c r="AX713" s="14" t="s">
        <v>80</v>
      </c>
      <c r="AY713" s="245" t="s">
        <v>141</v>
      </c>
    </row>
    <row r="714" s="2" customFormat="1" ht="24.15" customHeight="1">
      <c r="A714" s="40"/>
      <c r="B714" s="41"/>
      <c r="C714" s="206" t="s">
        <v>978</v>
      </c>
      <c r="D714" s="206" t="s">
        <v>144</v>
      </c>
      <c r="E714" s="207" t="s">
        <v>979</v>
      </c>
      <c r="F714" s="208" t="s">
        <v>980</v>
      </c>
      <c r="G714" s="209" t="s">
        <v>255</v>
      </c>
      <c r="H714" s="210">
        <v>4.2469999999999999</v>
      </c>
      <c r="I714" s="211"/>
      <c r="J714" s="212">
        <f>ROUND(I714*H714,2)</f>
        <v>0</v>
      </c>
      <c r="K714" s="208" t="s">
        <v>148</v>
      </c>
      <c r="L714" s="46"/>
      <c r="M714" s="213" t="s">
        <v>19</v>
      </c>
      <c r="N714" s="214" t="s">
        <v>43</v>
      </c>
      <c r="O714" s="86"/>
      <c r="P714" s="215">
        <f>O714*H714</f>
        <v>0</v>
      </c>
      <c r="Q714" s="215">
        <v>0</v>
      </c>
      <c r="R714" s="215">
        <f>Q714*H714</f>
        <v>0</v>
      </c>
      <c r="S714" s="215">
        <v>0</v>
      </c>
      <c r="T714" s="216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17" t="s">
        <v>184</v>
      </c>
      <c r="AT714" s="217" t="s">
        <v>144</v>
      </c>
      <c r="AU714" s="217" t="s">
        <v>82</v>
      </c>
      <c r="AY714" s="19" t="s">
        <v>141</v>
      </c>
      <c r="BE714" s="218">
        <f>IF(N714="základní",J714,0)</f>
        <v>0</v>
      </c>
      <c r="BF714" s="218">
        <f>IF(N714="snížená",J714,0)</f>
        <v>0</v>
      </c>
      <c r="BG714" s="218">
        <f>IF(N714="zákl. přenesená",J714,0)</f>
        <v>0</v>
      </c>
      <c r="BH714" s="218">
        <f>IF(N714="sníž. přenesená",J714,0)</f>
        <v>0</v>
      </c>
      <c r="BI714" s="218">
        <f>IF(N714="nulová",J714,0)</f>
        <v>0</v>
      </c>
      <c r="BJ714" s="19" t="s">
        <v>80</v>
      </c>
      <c r="BK714" s="218">
        <f>ROUND(I714*H714,2)</f>
        <v>0</v>
      </c>
      <c r="BL714" s="19" t="s">
        <v>184</v>
      </c>
      <c r="BM714" s="217" t="s">
        <v>981</v>
      </c>
    </row>
    <row r="715" s="2" customFormat="1">
      <c r="A715" s="40"/>
      <c r="B715" s="41"/>
      <c r="C715" s="42"/>
      <c r="D715" s="219" t="s">
        <v>151</v>
      </c>
      <c r="E715" s="42"/>
      <c r="F715" s="220" t="s">
        <v>982</v>
      </c>
      <c r="G715" s="42"/>
      <c r="H715" s="42"/>
      <c r="I715" s="221"/>
      <c r="J715" s="42"/>
      <c r="K715" s="42"/>
      <c r="L715" s="46"/>
      <c r="M715" s="222"/>
      <c r="N715" s="223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151</v>
      </c>
      <c r="AU715" s="19" t="s">
        <v>82</v>
      </c>
    </row>
    <row r="716" s="2" customFormat="1" ht="37.8" customHeight="1">
      <c r="A716" s="40"/>
      <c r="B716" s="41"/>
      <c r="C716" s="206" t="s">
        <v>983</v>
      </c>
      <c r="D716" s="206" t="s">
        <v>144</v>
      </c>
      <c r="E716" s="207" t="s">
        <v>984</v>
      </c>
      <c r="F716" s="208" t="s">
        <v>985</v>
      </c>
      <c r="G716" s="209" t="s">
        <v>255</v>
      </c>
      <c r="H716" s="210">
        <v>4.2469999999999999</v>
      </c>
      <c r="I716" s="211"/>
      <c r="J716" s="212">
        <f>ROUND(I716*H716,2)</f>
        <v>0</v>
      </c>
      <c r="K716" s="208" t="s">
        <v>148</v>
      </c>
      <c r="L716" s="46"/>
      <c r="M716" s="213" t="s">
        <v>19</v>
      </c>
      <c r="N716" s="214" t="s">
        <v>43</v>
      </c>
      <c r="O716" s="86"/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184</v>
      </c>
      <c r="AT716" s="217" t="s">
        <v>144</v>
      </c>
      <c r="AU716" s="217" t="s">
        <v>82</v>
      </c>
      <c r="AY716" s="19" t="s">
        <v>141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80</v>
      </c>
      <c r="BK716" s="218">
        <f>ROUND(I716*H716,2)</f>
        <v>0</v>
      </c>
      <c r="BL716" s="19" t="s">
        <v>184</v>
      </c>
      <c r="BM716" s="217" t="s">
        <v>986</v>
      </c>
    </row>
    <row r="717" s="2" customFormat="1">
      <c r="A717" s="40"/>
      <c r="B717" s="41"/>
      <c r="C717" s="42"/>
      <c r="D717" s="219" t="s">
        <v>151</v>
      </c>
      <c r="E717" s="42"/>
      <c r="F717" s="220" t="s">
        <v>987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151</v>
      </c>
      <c r="AU717" s="19" t="s">
        <v>82</v>
      </c>
    </row>
    <row r="718" s="2" customFormat="1" ht="37.8" customHeight="1">
      <c r="A718" s="40"/>
      <c r="B718" s="41"/>
      <c r="C718" s="206" t="s">
        <v>988</v>
      </c>
      <c r="D718" s="206" t="s">
        <v>144</v>
      </c>
      <c r="E718" s="207" t="s">
        <v>989</v>
      </c>
      <c r="F718" s="208" t="s">
        <v>990</v>
      </c>
      <c r="G718" s="209" t="s">
        <v>255</v>
      </c>
      <c r="H718" s="210">
        <v>84.939999999999998</v>
      </c>
      <c r="I718" s="211"/>
      <c r="J718" s="212">
        <f>ROUND(I718*H718,2)</f>
        <v>0</v>
      </c>
      <c r="K718" s="208" t="s">
        <v>148</v>
      </c>
      <c r="L718" s="46"/>
      <c r="M718" s="213" t="s">
        <v>19</v>
      </c>
      <c r="N718" s="214" t="s">
        <v>43</v>
      </c>
      <c r="O718" s="86"/>
      <c r="P718" s="215">
        <f>O718*H718</f>
        <v>0</v>
      </c>
      <c r="Q718" s="215">
        <v>0</v>
      </c>
      <c r="R718" s="215">
        <f>Q718*H718</f>
        <v>0</v>
      </c>
      <c r="S718" s="215">
        <v>0</v>
      </c>
      <c r="T718" s="216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7" t="s">
        <v>184</v>
      </c>
      <c r="AT718" s="217" t="s">
        <v>144</v>
      </c>
      <c r="AU718" s="217" t="s">
        <v>82</v>
      </c>
      <c r="AY718" s="19" t="s">
        <v>141</v>
      </c>
      <c r="BE718" s="218">
        <f>IF(N718="základní",J718,0)</f>
        <v>0</v>
      </c>
      <c r="BF718" s="218">
        <f>IF(N718="snížená",J718,0)</f>
        <v>0</v>
      </c>
      <c r="BG718" s="218">
        <f>IF(N718="zákl. přenesená",J718,0)</f>
        <v>0</v>
      </c>
      <c r="BH718" s="218">
        <f>IF(N718="sníž. přenesená",J718,0)</f>
        <v>0</v>
      </c>
      <c r="BI718" s="218">
        <f>IF(N718="nulová",J718,0)</f>
        <v>0</v>
      </c>
      <c r="BJ718" s="19" t="s">
        <v>80</v>
      </c>
      <c r="BK718" s="218">
        <f>ROUND(I718*H718,2)</f>
        <v>0</v>
      </c>
      <c r="BL718" s="19" t="s">
        <v>184</v>
      </c>
      <c r="BM718" s="217" t="s">
        <v>991</v>
      </c>
    </row>
    <row r="719" s="2" customFormat="1">
      <c r="A719" s="40"/>
      <c r="B719" s="41"/>
      <c r="C719" s="42"/>
      <c r="D719" s="219" t="s">
        <v>151</v>
      </c>
      <c r="E719" s="42"/>
      <c r="F719" s="220" t="s">
        <v>992</v>
      </c>
      <c r="G719" s="42"/>
      <c r="H719" s="42"/>
      <c r="I719" s="221"/>
      <c r="J719" s="42"/>
      <c r="K719" s="42"/>
      <c r="L719" s="46"/>
      <c r="M719" s="222"/>
      <c r="N719" s="223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151</v>
      </c>
      <c r="AU719" s="19" t="s">
        <v>82</v>
      </c>
    </row>
    <row r="720" s="14" customFormat="1">
      <c r="A720" s="14"/>
      <c r="B720" s="235"/>
      <c r="C720" s="236"/>
      <c r="D720" s="226" t="s">
        <v>153</v>
      </c>
      <c r="E720" s="236"/>
      <c r="F720" s="238" t="s">
        <v>993</v>
      </c>
      <c r="G720" s="236"/>
      <c r="H720" s="239">
        <v>84.939999999999998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153</v>
      </c>
      <c r="AU720" s="245" t="s">
        <v>82</v>
      </c>
      <c r="AV720" s="14" t="s">
        <v>82</v>
      </c>
      <c r="AW720" s="14" t="s">
        <v>4</v>
      </c>
      <c r="AX720" s="14" t="s">
        <v>80</v>
      </c>
      <c r="AY720" s="245" t="s">
        <v>141</v>
      </c>
    </row>
    <row r="721" s="12" customFormat="1" ht="22.8" customHeight="1">
      <c r="A721" s="12"/>
      <c r="B721" s="190"/>
      <c r="C721" s="191"/>
      <c r="D721" s="192" t="s">
        <v>71</v>
      </c>
      <c r="E721" s="204" t="s">
        <v>994</v>
      </c>
      <c r="F721" s="204" t="s">
        <v>995</v>
      </c>
      <c r="G721" s="191"/>
      <c r="H721" s="191"/>
      <c r="I721" s="194"/>
      <c r="J721" s="205">
        <f>BK721</f>
        <v>0</v>
      </c>
      <c r="K721" s="191"/>
      <c r="L721" s="196"/>
      <c r="M721" s="197"/>
      <c r="N721" s="198"/>
      <c r="O721" s="198"/>
      <c r="P721" s="199">
        <f>SUM(P722:P741)</f>
        <v>0</v>
      </c>
      <c r="Q721" s="198"/>
      <c r="R721" s="199">
        <f>SUM(R722:R741)</f>
        <v>0.26325870000000001</v>
      </c>
      <c r="S721" s="198"/>
      <c r="T721" s="200">
        <f>SUM(T722:T741)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201" t="s">
        <v>82</v>
      </c>
      <c r="AT721" s="202" t="s">
        <v>71</v>
      </c>
      <c r="AU721" s="202" t="s">
        <v>80</v>
      </c>
      <c r="AY721" s="201" t="s">
        <v>141</v>
      </c>
      <c r="BK721" s="203">
        <f>SUM(BK722:BK741)</f>
        <v>0</v>
      </c>
    </row>
    <row r="722" s="2" customFormat="1" ht="16.5" customHeight="1">
      <c r="A722" s="40"/>
      <c r="B722" s="41"/>
      <c r="C722" s="206" t="s">
        <v>996</v>
      </c>
      <c r="D722" s="206" t="s">
        <v>144</v>
      </c>
      <c r="E722" s="207" t="s">
        <v>997</v>
      </c>
      <c r="F722" s="208" t="s">
        <v>998</v>
      </c>
      <c r="G722" s="209" t="s">
        <v>147</v>
      </c>
      <c r="H722" s="210">
        <v>747.88199999999995</v>
      </c>
      <c r="I722" s="211"/>
      <c r="J722" s="212">
        <f>ROUND(I722*H722,2)</f>
        <v>0</v>
      </c>
      <c r="K722" s="208" t="s">
        <v>148</v>
      </c>
      <c r="L722" s="46"/>
      <c r="M722" s="213" t="s">
        <v>19</v>
      </c>
      <c r="N722" s="214" t="s">
        <v>43</v>
      </c>
      <c r="O722" s="86"/>
      <c r="P722" s="215">
        <f>O722*H722</f>
        <v>0</v>
      </c>
      <c r="Q722" s="215">
        <v>0</v>
      </c>
      <c r="R722" s="215">
        <f>Q722*H722</f>
        <v>0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184</v>
      </c>
      <c r="AT722" s="217" t="s">
        <v>144</v>
      </c>
      <c r="AU722" s="217" t="s">
        <v>82</v>
      </c>
      <c r="AY722" s="19" t="s">
        <v>141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80</v>
      </c>
      <c r="BK722" s="218">
        <f>ROUND(I722*H722,2)</f>
        <v>0</v>
      </c>
      <c r="BL722" s="19" t="s">
        <v>184</v>
      </c>
      <c r="BM722" s="217" t="s">
        <v>999</v>
      </c>
    </row>
    <row r="723" s="2" customFormat="1">
      <c r="A723" s="40"/>
      <c r="B723" s="41"/>
      <c r="C723" s="42"/>
      <c r="D723" s="219" t="s">
        <v>151</v>
      </c>
      <c r="E723" s="42"/>
      <c r="F723" s="220" t="s">
        <v>1000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151</v>
      </c>
      <c r="AU723" s="19" t="s">
        <v>82</v>
      </c>
    </row>
    <row r="724" s="13" customFormat="1">
      <c r="A724" s="13"/>
      <c r="B724" s="224"/>
      <c r="C724" s="225"/>
      <c r="D724" s="226" t="s">
        <v>153</v>
      </c>
      <c r="E724" s="227" t="s">
        <v>19</v>
      </c>
      <c r="F724" s="228" t="s">
        <v>202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153</v>
      </c>
      <c r="AU724" s="234" t="s">
        <v>82</v>
      </c>
      <c r="AV724" s="13" t="s">
        <v>80</v>
      </c>
      <c r="AW724" s="13" t="s">
        <v>33</v>
      </c>
      <c r="AX724" s="13" t="s">
        <v>72</v>
      </c>
      <c r="AY724" s="234" t="s">
        <v>141</v>
      </c>
    </row>
    <row r="725" s="14" customFormat="1">
      <c r="A725" s="14"/>
      <c r="B725" s="235"/>
      <c r="C725" s="236"/>
      <c r="D725" s="226" t="s">
        <v>153</v>
      </c>
      <c r="E725" s="237" t="s">
        <v>19</v>
      </c>
      <c r="F725" s="238" t="s">
        <v>1001</v>
      </c>
      <c r="G725" s="236"/>
      <c r="H725" s="239">
        <v>747.88199999999995</v>
      </c>
      <c r="I725" s="240"/>
      <c r="J725" s="236"/>
      <c r="K725" s="236"/>
      <c r="L725" s="241"/>
      <c r="M725" s="242"/>
      <c r="N725" s="243"/>
      <c r="O725" s="243"/>
      <c r="P725" s="243"/>
      <c r="Q725" s="243"/>
      <c r="R725" s="243"/>
      <c r="S725" s="243"/>
      <c r="T725" s="24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5" t="s">
        <v>153</v>
      </c>
      <c r="AU725" s="245" t="s">
        <v>82</v>
      </c>
      <c r="AV725" s="14" t="s">
        <v>82</v>
      </c>
      <c r="AW725" s="14" t="s">
        <v>33</v>
      </c>
      <c r="AX725" s="14" t="s">
        <v>80</v>
      </c>
      <c r="AY725" s="245" t="s">
        <v>141</v>
      </c>
    </row>
    <row r="726" s="2" customFormat="1" ht="16.5" customHeight="1">
      <c r="A726" s="40"/>
      <c r="B726" s="41"/>
      <c r="C726" s="206" t="s">
        <v>1002</v>
      </c>
      <c r="D726" s="206" t="s">
        <v>144</v>
      </c>
      <c r="E726" s="207" t="s">
        <v>1003</v>
      </c>
      <c r="F726" s="208" t="s">
        <v>1004</v>
      </c>
      <c r="G726" s="209" t="s">
        <v>230</v>
      </c>
      <c r="H726" s="210">
        <v>150</v>
      </c>
      <c r="I726" s="211"/>
      <c r="J726" s="212">
        <f>ROUND(I726*H726,2)</f>
        <v>0</v>
      </c>
      <c r="K726" s="208" t="s">
        <v>148</v>
      </c>
      <c r="L726" s="46"/>
      <c r="M726" s="213" t="s">
        <v>19</v>
      </c>
      <c r="N726" s="214" t="s">
        <v>43</v>
      </c>
      <c r="O726" s="86"/>
      <c r="P726" s="215">
        <f>O726*H726</f>
        <v>0</v>
      </c>
      <c r="Q726" s="215">
        <v>1.0000000000000001E-05</v>
      </c>
      <c r="R726" s="215">
        <f>Q726*H726</f>
        <v>0.0015</v>
      </c>
      <c r="S726" s="215">
        <v>0</v>
      </c>
      <c r="T726" s="216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7" t="s">
        <v>184</v>
      </c>
      <c r="AT726" s="217" t="s">
        <v>144</v>
      </c>
      <c r="AU726" s="217" t="s">
        <v>82</v>
      </c>
      <c r="AY726" s="19" t="s">
        <v>141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19" t="s">
        <v>80</v>
      </c>
      <c r="BK726" s="218">
        <f>ROUND(I726*H726,2)</f>
        <v>0</v>
      </c>
      <c r="BL726" s="19" t="s">
        <v>184</v>
      </c>
      <c r="BM726" s="217" t="s">
        <v>1005</v>
      </c>
    </row>
    <row r="727" s="2" customFormat="1">
      <c r="A727" s="40"/>
      <c r="B727" s="41"/>
      <c r="C727" s="42"/>
      <c r="D727" s="219" t="s">
        <v>151</v>
      </c>
      <c r="E727" s="42"/>
      <c r="F727" s="220" t="s">
        <v>1006</v>
      </c>
      <c r="G727" s="42"/>
      <c r="H727" s="42"/>
      <c r="I727" s="221"/>
      <c r="J727" s="42"/>
      <c r="K727" s="42"/>
      <c r="L727" s="46"/>
      <c r="M727" s="222"/>
      <c r="N727" s="223"/>
      <c r="O727" s="86"/>
      <c r="P727" s="86"/>
      <c r="Q727" s="86"/>
      <c r="R727" s="86"/>
      <c r="S727" s="86"/>
      <c r="T727" s="87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T727" s="19" t="s">
        <v>151</v>
      </c>
      <c r="AU727" s="19" t="s">
        <v>82</v>
      </c>
    </row>
    <row r="728" s="13" customFormat="1">
      <c r="A728" s="13"/>
      <c r="B728" s="224"/>
      <c r="C728" s="225"/>
      <c r="D728" s="226" t="s">
        <v>153</v>
      </c>
      <c r="E728" s="227" t="s">
        <v>19</v>
      </c>
      <c r="F728" s="228" t="s">
        <v>202</v>
      </c>
      <c r="G728" s="225"/>
      <c r="H728" s="227" t="s">
        <v>19</v>
      </c>
      <c r="I728" s="229"/>
      <c r="J728" s="225"/>
      <c r="K728" s="225"/>
      <c r="L728" s="230"/>
      <c r="M728" s="231"/>
      <c r="N728" s="232"/>
      <c r="O728" s="232"/>
      <c r="P728" s="232"/>
      <c r="Q728" s="232"/>
      <c r="R728" s="232"/>
      <c r="S728" s="232"/>
      <c r="T728" s="23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4" t="s">
        <v>153</v>
      </c>
      <c r="AU728" s="234" t="s">
        <v>82</v>
      </c>
      <c r="AV728" s="13" t="s">
        <v>80</v>
      </c>
      <c r="AW728" s="13" t="s">
        <v>33</v>
      </c>
      <c r="AX728" s="13" t="s">
        <v>72</v>
      </c>
      <c r="AY728" s="234" t="s">
        <v>141</v>
      </c>
    </row>
    <row r="729" s="14" customFormat="1">
      <c r="A729" s="14"/>
      <c r="B729" s="235"/>
      <c r="C729" s="236"/>
      <c r="D729" s="226" t="s">
        <v>153</v>
      </c>
      <c r="E729" s="237" t="s">
        <v>19</v>
      </c>
      <c r="F729" s="238" t="s">
        <v>1002</v>
      </c>
      <c r="G729" s="236"/>
      <c r="H729" s="239">
        <v>150</v>
      </c>
      <c r="I729" s="240"/>
      <c r="J729" s="236"/>
      <c r="K729" s="236"/>
      <c r="L729" s="241"/>
      <c r="M729" s="242"/>
      <c r="N729" s="243"/>
      <c r="O729" s="243"/>
      <c r="P729" s="243"/>
      <c r="Q729" s="243"/>
      <c r="R729" s="243"/>
      <c r="S729" s="243"/>
      <c r="T729" s="24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5" t="s">
        <v>153</v>
      </c>
      <c r="AU729" s="245" t="s">
        <v>82</v>
      </c>
      <c r="AV729" s="14" t="s">
        <v>82</v>
      </c>
      <c r="AW729" s="14" t="s">
        <v>33</v>
      </c>
      <c r="AX729" s="14" t="s">
        <v>80</v>
      </c>
      <c r="AY729" s="245" t="s">
        <v>141</v>
      </c>
    </row>
    <row r="730" s="2" customFormat="1" ht="16.5" customHeight="1">
      <c r="A730" s="40"/>
      <c r="B730" s="41"/>
      <c r="C730" s="206" t="s">
        <v>1007</v>
      </c>
      <c r="D730" s="206" t="s">
        <v>144</v>
      </c>
      <c r="E730" s="207" t="s">
        <v>1008</v>
      </c>
      <c r="F730" s="208" t="s">
        <v>1009</v>
      </c>
      <c r="G730" s="209" t="s">
        <v>147</v>
      </c>
      <c r="H730" s="210">
        <v>747.88199999999995</v>
      </c>
      <c r="I730" s="211"/>
      <c r="J730" s="212">
        <f>ROUND(I730*H730,2)</f>
        <v>0</v>
      </c>
      <c r="K730" s="208" t="s">
        <v>148</v>
      </c>
      <c r="L730" s="46"/>
      <c r="M730" s="213" t="s">
        <v>19</v>
      </c>
      <c r="N730" s="214" t="s">
        <v>43</v>
      </c>
      <c r="O730" s="86"/>
      <c r="P730" s="215">
        <f>O730*H730</f>
        <v>0</v>
      </c>
      <c r="Q730" s="215">
        <v>0.00020000000000000001</v>
      </c>
      <c r="R730" s="215">
        <f>Q730*H730</f>
        <v>0.1495764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184</v>
      </c>
      <c r="AT730" s="217" t="s">
        <v>144</v>
      </c>
      <c r="AU730" s="217" t="s">
        <v>82</v>
      </c>
      <c r="AY730" s="19" t="s">
        <v>141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80</v>
      </c>
      <c r="BK730" s="218">
        <f>ROUND(I730*H730,2)</f>
        <v>0</v>
      </c>
      <c r="BL730" s="19" t="s">
        <v>184</v>
      </c>
      <c r="BM730" s="217" t="s">
        <v>1010</v>
      </c>
    </row>
    <row r="731" s="2" customFormat="1">
      <c r="A731" s="40"/>
      <c r="B731" s="41"/>
      <c r="C731" s="42"/>
      <c r="D731" s="219" t="s">
        <v>151</v>
      </c>
      <c r="E731" s="42"/>
      <c r="F731" s="220" t="s">
        <v>1011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151</v>
      </c>
      <c r="AU731" s="19" t="s">
        <v>82</v>
      </c>
    </row>
    <row r="732" s="13" customFormat="1">
      <c r="A732" s="13"/>
      <c r="B732" s="224"/>
      <c r="C732" s="225"/>
      <c r="D732" s="226" t="s">
        <v>153</v>
      </c>
      <c r="E732" s="227" t="s">
        <v>19</v>
      </c>
      <c r="F732" s="228" t="s">
        <v>202</v>
      </c>
      <c r="G732" s="225"/>
      <c r="H732" s="227" t="s">
        <v>19</v>
      </c>
      <c r="I732" s="229"/>
      <c r="J732" s="225"/>
      <c r="K732" s="225"/>
      <c r="L732" s="230"/>
      <c r="M732" s="231"/>
      <c r="N732" s="232"/>
      <c r="O732" s="232"/>
      <c r="P732" s="232"/>
      <c r="Q732" s="232"/>
      <c r="R732" s="232"/>
      <c r="S732" s="232"/>
      <c r="T732" s="23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4" t="s">
        <v>153</v>
      </c>
      <c r="AU732" s="234" t="s">
        <v>82</v>
      </c>
      <c r="AV732" s="13" t="s">
        <v>80</v>
      </c>
      <c r="AW732" s="13" t="s">
        <v>33</v>
      </c>
      <c r="AX732" s="13" t="s">
        <v>72</v>
      </c>
      <c r="AY732" s="234" t="s">
        <v>141</v>
      </c>
    </row>
    <row r="733" s="14" customFormat="1">
      <c r="A733" s="14"/>
      <c r="B733" s="235"/>
      <c r="C733" s="236"/>
      <c r="D733" s="226" t="s">
        <v>153</v>
      </c>
      <c r="E733" s="237" t="s">
        <v>19</v>
      </c>
      <c r="F733" s="238" t="s">
        <v>1001</v>
      </c>
      <c r="G733" s="236"/>
      <c r="H733" s="239">
        <v>747.88199999999995</v>
      </c>
      <c r="I733" s="240"/>
      <c r="J733" s="236"/>
      <c r="K733" s="236"/>
      <c r="L733" s="241"/>
      <c r="M733" s="242"/>
      <c r="N733" s="243"/>
      <c r="O733" s="243"/>
      <c r="P733" s="243"/>
      <c r="Q733" s="243"/>
      <c r="R733" s="243"/>
      <c r="S733" s="243"/>
      <c r="T733" s="24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5" t="s">
        <v>153</v>
      </c>
      <c r="AU733" s="245" t="s">
        <v>82</v>
      </c>
      <c r="AV733" s="14" t="s">
        <v>82</v>
      </c>
      <c r="AW733" s="14" t="s">
        <v>33</v>
      </c>
      <c r="AX733" s="14" t="s">
        <v>80</v>
      </c>
      <c r="AY733" s="245" t="s">
        <v>141</v>
      </c>
    </row>
    <row r="734" s="2" customFormat="1" ht="24.15" customHeight="1">
      <c r="A734" s="40"/>
      <c r="B734" s="41"/>
      <c r="C734" s="206" t="s">
        <v>1012</v>
      </c>
      <c r="D734" s="206" t="s">
        <v>144</v>
      </c>
      <c r="E734" s="207" t="s">
        <v>1013</v>
      </c>
      <c r="F734" s="208" t="s">
        <v>1014</v>
      </c>
      <c r="G734" s="209" t="s">
        <v>147</v>
      </c>
      <c r="H734" s="210">
        <v>747.88199999999995</v>
      </c>
      <c r="I734" s="211"/>
      <c r="J734" s="212">
        <f>ROUND(I734*H734,2)</f>
        <v>0</v>
      </c>
      <c r="K734" s="208" t="s">
        <v>148</v>
      </c>
      <c r="L734" s="46"/>
      <c r="M734" s="213" t="s">
        <v>19</v>
      </c>
      <c r="N734" s="214" t="s">
        <v>43</v>
      </c>
      <c r="O734" s="86"/>
      <c r="P734" s="215">
        <f>O734*H734</f>
        <v>0</v>
      </c>
      <c r="Q734" s="215">
        <v>0.00012999999999999999</v>
      </c>
      <c r="R734" s="215">
        <f>Q734*H734</f>
        <v>0.097224659999999991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184</v>
      </c>
      <c r="AT734" s="217" t="s">
        <v>144</v>
      </c>
      <c r="AU734" s="217" t="s">
        <v>82</v>
      </c>
      <c r="AY734" s="19" t="s">
        <v>141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80</v>
      </c>
      <c r="BK734" s="218">
        <f>ROUND(I734*H734,2)</f>
        <v>0</v>
      </c>
      <c r="BL734" s="19" t="s">
        <v>184</v>
      </c>
      <c r="BM734" s="217" t="s">
        <v>1015</v>
      </c>
    </row>
    <row r="735" s="2" customFormat="1">
      <c r="A735" s="40"/>
      <c r="B735" s="41"/>
      <c r="C735" s="42"/>
      <c r="D735" s="219" t="s">
        <v>151</v>
      </c>
      <c r="E735" s="42"/>
      <c r="F735" s="220" t="s">
        <v>1016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151</v>
      </c>
      <c r="AU735" s="19" t="s">
        <v>82</v>
      </c>
    </row>
    <row r="736" s="13" customFormat="1">
      <c r="A736" s="13"/>
      <c r="B736" s="224"/>
      <c r="C736" s="225"/>
      <c r="D736" s="226" t="s">
        <v>153</v>
      </c>
      <c r="E736" s="227" t="s">
        <v>19</v>
      </c>
      <c r="F736" s="228" t="s">
        <v>202</v>
      </c>
      <c r="G736" s="225"/>
      <c r="H736" s="227" t="s">
        <v>19</v>
      </c>
      <c r="I736" s="229"/>
      <c r="J736" s="225"/>
      <c r="K736" s="225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153</v>
      </c>
      <c r="AU736" s="234" t="s">
        <v>82</v>
      </c>
      <c r="AV736" s="13" t="s">
        <v>80</v>
      </c>
      <c r="AW736" s="13" t="s">
        <v>33</v>
      </c>
      <c r="AX736" s="13" t="s">
        <v>72</v>
      </c>
      <c r="AY736" s="234" t="s">
        <v>141</v>
      </c>
    </row>
    <row r="737" s="14" customFormat="1">
      <c r="A737" s="14"/>
      <c r="B737" s="235"/>
      <c r="C737" s="236"/>
      <c r="D737" s="226" t="s">
        <v>153</v>
      </c>
      <c r="E737" s="237" t="s">
        <v>19</v>
      </c>
      <c r="F737" s="238" t="s">
        <v>1001</v>
      </c>
      <c r="G737" s="236"/>
      <c r="H737" s="239">
        <v>747.88199999999995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153</v>
      </c>
      <c r="AU737" s="245" t="s">
        <v>82</v>
      </c>
      <c r="AV737" s="14" t="s">
        <v>82</v>
      </c>
      <c r="AW737" s="14" t="s">
        <v>33</v>
      </c>
      <c r="AX737" s="14" t="s">
        <v>80</v>
      </c>
      <c r="AY737" s="245" t="s">
        <v>141</v>
      </c>
    </row>
    <row r="738" s="2" customFormat="1" ht="24.15" customHeight="1">
      <c r="A738" s="40"/>
      <c r="B738" s="41"/>
      <c r="C738" s="206" t="s">
        <v>1017</v>
      </c>
      <c r="D738" s="206" t="s">
        <v>144</v>
      </c>
      <c r="E738" s="207" t="s">
        <v>1018</v>
      </c>
      <c r="F738" s="208" t="s">
        <v>1019</v>
      </c>
      <c r="G738" s="209" t="s">
        <v>147</v>
      </c>
      <c r="H738" s="210">
        <v>747.88199999999995</v>
      </c>
      <c r="I738" s="211"/>
      <c r="J738" s="212">
        <f>ROUND(I738*H738,2)</f>
        <v>0</v>
      </c>
      <c r="K738" s="208" t="s">
        <v>148</v>
      </c>
      <c r="L738" s="46"/>
      <c r="M738" s="213" t="s">
        <v>19</v>
      </c>
      <c r="N738" s="214" t="s">
        <v>43</v>
      </c>
      <c r="O738" s="86"/>
      <c r="P738" s="215">
        <f>O738*H738</f>
        <v>0</v>
      </c>
      <c r="Q738" s="215">
        <v>2.0000000000000002E-05</v>
      </c>
      <c r="R738" s="215">
        <f>Q738*H738</f>
        <v>0.01495764</v>
      </c>
      <c r="S738" s="215">
        <v>0</v>
      </c>
      <c r="T738" s="216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7" t="s">
        <v>184</v>
      </c>
      <c r="AT738" s="217" t="s">
        <v>144</v>
      </c>
      <c r="AU738" s="217" t="s">
        <v>82</v>
      </c>
      <c r="AY738" s="19" t="s">
        <v>141</v>
      </c>
      <c r="BE738" s="218">
        <f>IF(N738="základní",J738,0)</f>
        <v>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9" t="s">
        <v>80</v>
      </c>
      <c r="BK738" s="218">
        <f>ROUND(I738*H738,2)</f>
        <v>0</v>
      </c>
      <c r="BL738" s="19" t="s">
        <v>184</v>
      </c>
      <c r="BM738" s="217" t="s">
        <v>1020</v>
      </c>
    </row>
    <row r="739" s="2" customFormat="1">
      <c r="A739" s="40"/>
      <c r="B739" s="41"/>
      <c r="C739" s="42"/>
      <c r="D739" s="219" t="s">
        <v>151</v>
      </c>
      <c r="E739" s="42"/>
      <c r="F739" s="220" t="s">
        <v>1021</v>
      </c>
      <c r="G739" s="42"/>
      <c r="H739" s="42"/>
      <c r="I739" s="221"/>
      <c r="J739" s="42"/>
      <c r="K739" s="42"/>
      <c r="L739" s="46"/>
      <c r="M739" s="222"/>
      <c r="N739" s="223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151</v>
      </c>
      <c r="AU739" s="19" t="s">
        <v>82</v>
      </c>
    </row>
    <row r="740" s="13" customFormat="1">
      <c r="A740" s="13"/>
      <c r="B740" s="224"/>
      <c r="C740" s="225"/>
      <c r="D740" s="226" t="s">
        <v>153</v>
      </c>
      <c r="E740" s="227" t="s">
        <v>19</v>
      </c>
      <c r="F740" s="228" t="s">
        <v>202</v>
      </c>
      <c r="G740" s="225"/>
      <c r="H740" s="227" t="s">
        <v>19</v>
      </c>
      <c r="I740" s="229"/>
      <c r="J740" s="225"/>
      <c r="K740" s="225"/>
      <c r="L740" s="230"/>
      <c r="M740" s="231"/>
      <c r="N740" s="232"/>
      <c r="O740" s="232"/>
      <c r="P740" s="232"/>
      <c r="Q740" s="232"/>
      <c r="R740" s="232"/>
      <c r="S740" s="232"/>
      <c r="T740" s="23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4" t="s">
        <v>153</v>
      </c>
      <c r="AU740" s="234" t="s">
        <v>82</v>
      </c>
      <c r="AV740" s="13" t="s">
        <v>80</v>
      </c>
      <c r="AW740" s="13" t="s">
        <v>33</v>
      </c>
      <c r="AX740" s="13" t="s">
        <v>72</v>
      </c>
      <c r="AY740" s="234" t="s">
        <v>141</v>
      </c>
    </row>
    <row r="741" s="14" customFormat="1">
      <c r="A741" s="14"/>
      <c r="B741" s="235"/>
      <c r="C741" s="236"/>
      <c r="D741" s="226" t="s">
        <v>153</v>
      </c>
      <c r="E741" s="237" t="s">
        <v>19</v>
      </c>
      <c r="F741" s="238" t="s">
        <v>1001</v>
      </c>
      <c r="G741" s="236"/>
      <c r="H741" s="239">
        <v>747.88199999999995</v>
      </c>
      <c r="I741" s="240"/>
      <c r="J741" s="236"/>
      <c r="K741" s="236"/>
      <c r="L741" s="241"/>
      <c r="M741" s="267"/>
      <c r="N741" s="268"/>
      <c r="O741" s="268"/>
      <c r="P741" s="268"/>
      <c r="Q741" s="268"/>
      <c r="R741" s="268"/>
      <c r="S741" s="268"/>
      <c r="T741" s="26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5" t="s">
        <v>153</v>
      </c>
      <c r="AU741" s="245" t="s">
        <v>82</v>
      </c>
      <c r="AV741" s="14" t="s">
        <v>82</v>
      </c>
      <c r="AW741" s="14" t="s">
        <v>33</v>
      </c>
      <c r="AX741" s="14" t="s">
        <v>80</v>
      </c>
      <c r="AY741" s="245" t="s">
        <v>141</v>
      </c>
    </row>
    <row r="742" s="2" customFormat="1" ht="6.96" customHeight="1">
      <c r="A742" s="40"/>
      <c r="B742" s="61"/>
      <c r="C742" s="62"/>
      <c r="D742" s="62"/>
      <c r="E742" s="62"/>
      <c r="F742" s="62"/>
      <c r="G742" s="62"/>
      <c r="H742" s="62"/>
      <c r="I742" s="62"/>
      <c r="J742" s="62"/>
      <c r="K742" s="62"/>
      <c r="L742" s="46"/>
      <c r="M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</row>
  </sheetData>
  <sheetProtection sheet="1" autoFilter="0" formatColumns="0" formatRows="0" objects="1" scenarios="1" spinCount="100000" saltValue="WzTMhIxbSBDJYBvhMXJeCR4QJxvVckw0VFHFIV3fVITaq5va1km+guHeWle6OgevSj0P0Tiyk9RzqwHkqEtuJg==" hashValue="H+4iGyU5ENlkD+QvqNei8L3Fl6sbsmCZQlLrbhqU+MfJaEt4+DGxr0lwhUayyA9Ngabc2bMnf4EV/mgmjdfhmA==" algorithmName="SHA-512" password="CC35"/>
  <autoFilter ref="C99:K741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1/612131111"/>
    <hyperlink ref="F108" r:id="rId2" display="https://podminky.urs.cz/item/CS_URS_2024_01/612341121"/>
    <hyperlink ref="F112" r:id="rId3" display="https://podminky.urs.cz/item/CS_URS_2024_01/612341191"/>
    <hyperlink ref="F119" r:id="rId4" display="https://podminky.urs.cz/item/CS_URS_2024_01/632451107"/>
    <hyperlink ref="F129" r:id="rId5" display="https://podminky.urs.cz/item/CS_URS_2024_01/711191001"/>
    <hyperlink ref="F142" r:id="rId6" display="https://podminky.urs.cz/item/CS_URS_2024_01/949101111"/>
    <hyperlink ref="F146" r:id="rId7" display="https://podminky.urs.cz/item/CS_URS_2024_01/952901111"/>
    <hyperlink ref="F150" r:id="rId8" display="https://podminky.urs.cz/item/CS_URS_2024_01/962031133"/>
    <hyperlink ref="F154" r:id="rId9" display="https://podminky.urs.cz/item/CS_URS_2024_01/965046111"/>
    <hyperlink ref="F158" r:id="rId10" display="https://podminky.urs.cz/item/CS_URS_2024_01/968072455"/>
    <hyperlink ref="F164" r:id="rId11" display="https://podminky.urs.cz/item/CS_URS_2024_01/974031143"/>
    <hyperlink ref="F168" r:id="rId12" display="https://podminky.urs.cz/item/CS_URS_2024_01/974042564"/>
    <hyperlink ref="F172" r:id="rId13" display="https://podminky.urs.cz/item/CS_URS_2024_01/978013191"/>
    <hyperlink ref="F182" r:id="rId14" display="https://podminky.urs.cz/item/CS_URS_2024_01/997013111"/>
    <hyperlink ref="F184" r:id="rId15" display="https://podminky.urs.cz/item/CS_URS_2024_01/997013501"/>
    <hyperlink ref="F186" r:id="rId16" display="https://podminky.urs.cz/item/CS_URS_2024_01/997013509"/>
    <hyperlink ref="F189" r:id="rId17" display="https://podminky.urs.cz/item/CS_URS_2024_01/997013631"/>
    <hyperlink ref="F192" r:id="rId18" display="https://podminky.urs.cz/item/CS_URS_2024_01/998011008"/>
    <hyperlink ref="F194" r:id="rId19" display="https://podminky.urs.cz/item/CS_URS_2024_01/998011018"/>
    <hyperlink ref="F196" r:id="rId20" display="https://podminky.urs.cz/item/CS_URS_2024_01/998011019"/>
    <hyperlink ref="F201" r:id="rId21" display="https://podminky.urs.cz/item/CS_URS_2024_01/714122002"/>
    <hyperlink ref="F207" r:id="rId22" display="https://podminky.urs.cz/item/CS_URS_2024_01/998714111"/>
    <hyperlink ref="F209" r:id="rId23" display="https://podminky.urs.cz/item/CS_URS_2024_01/998714194"/>
    <hyperlink ref="F211" r:id="rId24" display="https://podminky.urs.cz/item/CS_URS_2024_01/998714199"/>
    <hyperlink ref="F215" r:id="rId25" display="https://podminky.urs.cz/item/CS_URS_2024_01/721171803"/>
    <hyperlink ref="F220" r:id="rId26" display="https://podminky.urs.cz/item/CS_URS_2024_01/722170801"/>
    <hyperlink ref="F225" r:id="rId27" display="https://podminky.urs.cz/item/CS_URS_2024_01/725210821"/>
    <hyperlink ref="F229" r:id="rId28" display="https://podminky.urs.cz/item/CS_URS_2024_01/725310823"/>
    <hyperlink ref="F233" r:id="rId29" display="https://podminky.urs.cz/item/CS_URS_2024_01/725320822"/>
    <hyperlink ref="F237" r:id="rId30" display="https://podminky.urs.cz/item/CS_URS_2024_01/725820802"/>
    <hyperlink ref="F241" r:id="rId31" display="https://podminky.urs.cz/item/CS_URS_2024_01/725860811"/>
    <hyperlink ref="F265" r:id="rId32" display="https://podminky.urs.cz/item/CS_URS_2024_01/751377824"/>
    <hyperlink ref="F270" r:id="rId33" display="https://podminky.urs.cz/item/CS_URS_2024_01/762953801"/>
    <hyperlink ref="F276" r:id="rId34" display="https://podminky.urs.cz/item/CS_URS_2024_01/762953811"/>
    <hyperlink ref="F281" r:id="rId35" display="https://podminky.urs.cz/item/CS_URS_2024_01/763111417"/>
    <hyperlink ref="F288" r:id="rId36" display="https://podminky.urs.cz/item/CS_URS_2024_01/763111431"/>
    <hyperlink ref="F294" r:id="rId37" display="https://podminky.urs.cz/item/CS_URS_2024_01/763111437"/>
    <hyperlink ref="F300" r:id="rId38" display="https://podminky.urs.cz/item/CS_URS_2024_01/763111481"/>
    <hyperlink ref="F304" r:id="rId39" display="https://podminky.urs.cz/item/CS_URS_2024_01/763111499"/>
    <hyperlink ref="F308" r:id="rId40" display="https://podminky.urs.cz/item/CS_URS_2024_01/763111717"/>
    <hyperlink ref="F312" r:id="rId41" display="https://podminky.urs.cz/item/CS_URS_2024_01/763111718"/>
    <hyperlink ref="F321" r:id="rId42" display="https://podminky.urs.cz/item/CS_URS_2024_01/763111722"/>
    <hyperlink ref="F325" r:id="rId43" display="https://podminky.urs.cz/item/CS_URS_2024_01/763111772"/>
    <hyperlink ref="F329" r:id="rId44" display="https://podminky.urs.cz/item/CS_URS_2024_01/763111812"/>
    <hyperlink ref="F341" r:id="rId45" display="https://podminky.urs.cz/item/CS_URS_2024_01/763131451"/>
    <hyperlink ref="F346" r:id="rId46" display="https://podminky.urs.cz/item/CS_URS_2024_01/763131712"/>
    <hyperlink ref="F351" r:id="rId47" display="https://podminky.urs.cz/item/CS_URS_2024_01/763131714"/>
    <hyperlink ref="F359" r:id="rId48" display="https://podminky.urs.cz/item/CS_URS_2024_01/763131761"/>
    <hyperlink ref="F364" r:id="rId49" display="https://podminky.urs.cz/item/CS_URS_2024_01/763131765"/>
    <hyperlink ref="F372" r:id="rId50" display="https://podminky.urs.cz/item/CS_URS_2024_01/763131772"/>
    <hyperlink ref="F380" r:id="rId51" display="https://podminky.urs.cz/item/CS_URS_2024_01/763131822"/>
    <hyperlink ref="F384" r:id="rId52" display="https://podminky.urs.cz/item/CS_URS_2024_01/763132985"/>
    <hyperlink ref="F388" r:id="rId53" display="https://podminky.urs.cz/item/CS_URS_2024_01/763171217"/>
    <hyperlink ref="F394" r:id="rId54" display="https://podminky.urs.cz/item/CS_URS_2024_01/763231916"/>
    <hyperlink ref="F398" r:id="rId55" display="https://podminky.urs.cz/item/CS_URS_2024_01/763431001"/>
    <hyperlink ref="F405" r:id="rId56" display="https://podminky.urs.cz/item/CS_URS_2024_01/763431041"/>
    <hyperlink ref="F410" r:id="rId57" display="https://podminky.urs.cz/item/CS_URS_2024_01/998763110"/>
    <hyperlink ref="F412" r:id="rId58" display="https://podminky.urs.cz/item/CS_URS_2024_01/998763194"/>
    <hyperlink ref="F414" r:id="rId59" display="https://podminky.urs.cz/item/CS_URS_2024_01/998763199"/>
    <hyperlink ref="F418" r:id="rId60" display="https://podminky.urs.cz/item/CS_URS_2024_01/766411821"/>
    <hyperlink ref="F424" r:id="rId61" display="https://podminky.urs.cz/item/CS_URS_2024_01/766411822"/>
    <hyperlink ref="F430" r:id="rId62" display="https://podminky.urs.cz/item/CS_URS_2024_01/766691914"/>
    <hyperlink ref="F434" r:id="rId63" display="https://podminky.urs.cz/item/CS_URS_2024_01/766812840"/>
    <hyperlink ref="F474" r:id="rId64" display="https://podminky.urs.cz/item/CS_URS_2024_01/998766111"/>
    <hyperlink ref="F476" r:id="rId65" display="https://podminky.urs.cz/item/CS_URS_2024_01/998766194"/>
    <hyperlink ref="F478" r:id="rId66" display="https://podminky.urs.cz/item/CS_URS_2024_01/998766199"/>
    <hyperlink ref="F482" r:id="rId67" display="https://podminky.urs.cz/item/CS_URS_2024_01/767114811"/>
    <hyperlink ref="F486" r:id="rId68" display="https://podminky.urs.cz/item/CS_URS_2024_01/767531215"/>
    <hyperlink ref="F493" r:id="rId69" display="https://podminky.urs.cz/item/CS_URS_2024_01/767531235"/>
    <hyperlink ref="F499" r:id="rId70" display="https://podminky.urs.cz/item/CS_URS_2024_01/767640224"/>
    <hyperlink ref="F506" r:id="rId71" display="https://podminky.urs.cz/item/CS_URS_2024_01/767642114"/>
    <hyperlink ref="F579" r:id="rId72" display="https://podminky.urs.cz/item/CS_URS_2024_01/998767111"/>
    <hyperlink ref="F581" r:id="rId73" display="https://podminky.urs.cz/item/CS_URS_2024_01/998767194"/>
    <hyperlink ref="F583" r:id="rId74" display="https://podminky.urs.cz/item/CS_URS_2024_01/998767199"/>
    <hyperlink ref="F587" r:id="rId75" display="https://podminky.urs.cz/item/CS_URS_2024_01/771111011"/>
    <hyperlink ref="F591" r:id="rId76" display="https://podminky.urs.cz/item/CS_URS_2024_01/771161021"/>
    <hyperlink ref="F597" r:id="rId77" display="https://podminky.urs.cz/item/CS_URS_2024_01/771471810"/>
    <hyperlink ref="F603" r:id="rId78" display="https://podminky.urs.cz/item/CS_URS_2024_01/771571810"/>
    <hyperlink ref="F607" r:id="rId79" display="https://podminky.urs.cz/item/CS_URS_2024_01/771574413"/>
    <hyperlink ref="F613" r:id="rId80" display="https://podminky.urs.cz/item/CS_URS_2024_01/771577211"/>
    <hyperlink ref="F617" r:id="rId81" display="https://podminky.urs.cz/item/CS_URS_2024_01/771591112"/>
    <hyperlink ref="F622" r:id="rId82" display="https://podminky.urs.cz/item/CS_URS_2024_01/776111112"/>
    <hyperlink ref="F626" r:id="rId83" display="https://podminky.urs.cz/item/CS_URS_2024_01/776111311"/>
    <hyperlink ref="F630" r:id="rId84" display="https://podminky.urs.cz/item/CS_URS_2024_01/776121112"/>
    <hyperlink ref="F634" r:id="rId85" display="https://podminky.urs.cz/item/CS_URS_2024_01/776231111"/>
    <hyperlink ref="F641" r:id="rId86" display="https://podminky.urs.cz/item/CS_URS_2024_01/776411212"/>
    <hyperlink ref="F654" r:id="rId87" display="https://podminky.urs.cz/item/CS_URS_2024_01/998776111"/>
    <hyperlink ref="F656" r:id="rId88" display="https://podminky.urs.cz/item/CS_URS_2024_01/998776194"/>
    <hyperlink ref="F658" r:id="rId89" display="https://podminky.urs.cz/item/CS_URS_2024_01/998776199"/>
    <hyperlink ref="F662" r:id="rId90" display="https://podminky.urs.cz/item/CS_URS_2024_01/781111011"/>
    <hyperlink ref="F673" r:id="rId91" display="https://podminky.urs.cz/item/CS_URS_2024_01/781121011"/>
    <hyperlink ref="F684" r:id="rId92" display="https://podminky.urs.cz/item/CS_URS_2024_01/781131112"/>
    <hyperlink ref="F695" r:id="rId93" display="https://podminky.urs.cz/item/CS_URS_2024_01/781471810"/>
    <hyperlink ref="F702" r:id="rId94" display="https://podminky.urs.cz/item/CS_URS_2024_01/781472213"/>
    <hyperlink ref="F715" r:id="rId95" display="https://podminky.urs.cz/item/CS_URS_2024_01/998781111"/>
    <hyperlink ref="F717" r:id="rId96" display="https://podminky.urs.cz/item/CS_URS_2024_01/998781194"/>
    <hyperlink ref="F719" r:id="rId97" display="https://podminky.urs.cz/item/CS_URS_2024_01/998781199"/>
    <hyperlink ref="F723" r:id="rId98" display="https://podminky.urs.cz/item/CS_URS_2024_01/784111001"/>
    <hyperlink ref="F727" r:id="rId99" display="https://podminky.urs.cz/item/CS_URS_2024_01/784161001"/>
    <hyperlink ref="F731" r:id="rId100" display="https://podminky.urs.cz/item/CS_URS_2024_01/784181121"/>
    <hyperlink ref="F735" r:id="rId101" display="https://podminky.urs.cz/item/CS_URS_2024_01/784211001"/>
    <hyperlink ref="F739" r:id="rId102" display="https://podminky.urs.cz/item/CS_URS_2024_01/78421106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1022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ROUND((SUM(BE94:BE478)),  2)</f>
        <v>0</v>
      </c>
      <c r="G33" s="40"/>
      <c r="H33" s="40"/>
      <c r="I33" s="150">
        <v>0.20999999999999999</v>
      </c>
      <c r="J33" s="149">
        <f>ROUND(((SUM(BE94:BE478))*I33),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ROUND((SUM(BF94:BF478)),  2)</f>
        <v>0</v>
      </c>
      <c r="G34" s="40"/>
      <c r="H34" s="40"/>
      <c r="I34" s="150">
        <v>0.12</v>
      </c>
      <c r="J34" s="149">
        <f>ROUND(((SUM(BF94:BF478))*I34),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ROUND((SUM(BG94:BG478)),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ROUND((SUM(BH94:BH478)),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ROUND((SUM(BI94:BI478)),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105</v>
      </c>
      <c r="E60" s="170"/>
      <c r="F60" s="170"/>
      <c r="G60" s="170"/>
      <c r="H60" s="170"/>
      <c r="I60" s="170"/>
      <c r="J60" s="171">
        <f>J95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1023</v>
      </c>
      <c r="E61" s="176"/>
      <c r="F61" s="176"/>
      <c r="G61" s="176"/>
      <c r="H61" s="176"/>
      <c r="I61" s="176"/>
      <c r="J61" s="177">
        <f>J96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1024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1025</v>
      </c>
      <c r="E63" s="176"/>
      <c r="F63" s="176"/>
      <c r="G63" s="176"/>
      <c r="H63" s="176"/>
      <c r="I63" s="176"/>
      <c r="J63" s="177">
        <f>J144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1026</v>
      </c>
      <c r="E64" s="176"/>
      <c r="F64" s="176"/>
      <c r="G64" s="176"/>
      <c r="H64" s="176"/>
      <c r="I64" s="176"/>
      <c r="J64" s="177">
        <f>J149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1027</v>
      </c>
      <c r="E65" s="176"/>
      <c r="F65" s="176"/>
      <c r="G65" s="176"/>
      <c r="H65" s="176"/>
      <c r="I65" s="176"/>
      <c r="J65" s="177">
        <f>J154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1028</v>
      </c>
      <c r="E66" s="176"/>
      <c r="F66" s="176"/>
      <c r="G66" s="176"/>
      <c r="H66" s="176"/>
      <c r="I66" s="176"/>
      <c r="J66" s="177">
        <f>J159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1029</v>
      </c>
      <c r="E67" s="176"/>
      <c r="F67" s="176"/>
      <c r="G67" s="176"/>
      <c r="H67" s="176"/>
      <c r="I67" s="176"/>
      <c r="J67" s="177">
        <f>J180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J189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110</v>
      </c>
      <c r="E69" s="170"/>
      <c r="F69" s="170"/>
      <c r="G69" s="170"/>
      <c r="H69" s="170"/>
      <c r="I69" s="170"/>
      <c r="J69" s="171">
        <f>J206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1030</v>
      </c>
      <c r="E70" s="176"/>
      <c r="F70" s="176"/>
      <c r="G70" s="176"/>
      <c r="H70" s="176"/>
      <c r="I70" s="176"/>
      <c r="J70" s="177">
        <f>J207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J214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J268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114</v>
      </c>
      <c r="E73" s="176"/>
      <c r="F73" s="176"/>
      <c r="G73" s="176"/>
      <c r="H73" s="176"/>
      <c r="I73" s="176"/>
      <c r="J73" s="177">
        <f>J345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1031</v>
      </c>
      <c r="E74" s="176"/>
      <c r="F74" s="176"/>
      <c r="G74" s="176"/>
      <c r="H74" s="176"/>
      <c r="I74" s="176"/>
      <c r="J74" s="177">
        <f>J448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126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62" t="str">
        <f>E7</f>
        <v>Zubní ordinace v objektu Čujkovova 40a</v>
      </c>
      <c r="F84" s="34"/>
      <c r="G84" s="34"/>
      <c r="H84" s="34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99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02 - ZTI</v>
      </c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ul. Čujkovova 40a, Ostrava</v>
      </c>
      <c r="G88" s="42"/>
      <c r="H88" s="42"/>
      <c r="I88" s="34" t="s">
        <v>23</v>
      </c>
      <c r="J88" s="74" t="str">
        <f>IF(J12="","",J12)</f>
        <v>20. 3. 2024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25</v>
      </c>
      <c r="D90" s="42"/>
      <c r="E90" s="42"/>
      <c r="F90" s="29" t="str">
        <f>E15</f>
        <v>ÚMOB Ostrava Jih</v>
      </c>
      <c r="G90" s="42"/>
      <c r="H90" s="42"/>
      <c r="I90" s="34" t="s">
        <v>31</v>
      </c>
      <c r="J90" s="38" t="str">
        <f>E21</f>
        <v>MPA Projektstav s.r.o.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IF(E18="","",E18)</f>
        <v>Vyplň údaj</v>
      </c>
      <c r="G91" s="42"/>
      <c r="H91" s="42"/>
      <c r="I91" s="34" t="s">
        <v>34</v>
      </c>
      <c r="J91" s="38" t="str">
        <f>E24</f>
        <v>Ing. Petr Fraš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9"/>
      <c r="B93" s="180"/>
      <c r="C93" s="181" t="s">
        <v>127</v>
      </c>
      <c r="D93" s="182" t="s">
        <v>57</v>
      </c>
      <c r="E93" s="182" t="s">
        <v>53</v>
      </c>
      <c r="F93" s="182" t="s">
        <v>54</v>
      </c>
      <c r="G93" s="182" t="s">
        <v>128</v>
      </c>
      <c r="H93" s="182" t="s">
        <v>129</v>
      </c>
      <c r="I93" s="182" t="s">
        <v>130</v>
      </c>
      <c r="J93" s="182" t="s">
        <v>103</v>
      </c>
      <c r="K93" s="183" t="s">
        <v>131</v>
      </c>
      <c r="L93" s="184"/>
      <c r="M93" s="94" t="s">
        <v>19</v>
      </c>
      <c r="N93" s="95" t="s">
        <v>42</v>
      </c>
      <c r="O93" s="95" t="s">
        <v>132</v>
      </c>
      <c r="P93" s="95" t="s">
        <v>133</v>
      </c>
      <c r="Q93" s="95" t="s">
        <v>134</v>
      </c>
      <c r="R93" s="95" t="s">
        <v>135</v>
      </c>
      <c r="S93" s="95" t="s">
        <v>136</v>
      </c>
      <c r="T93" s="96" t="s">
        <v>137</v>
      </c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</row>
    <row r="94" s="2" customFormat="1" ht="22.8" customHeight="1">
      <c r="A94" s="40"/>
      <c r="B94" s="41"/>
      <c r="C94" s="101" t="s">
        <v>138</v>
      </c>
      <c r="D94" s="42"/>
      <c r="E94" s="42"/>
      <c r="F94" s="42"/>
      <c r="G94" s="42"/>
      <c r="H94" s="42"/>
      <c r="I94" s="42"/>
      <c r="J94" s="185">
        <f>BK94</f>
        <v>0</v>
      </c>
      <c r="K94" s="42"/>
      <c r="L94" s="46"/>
      <c r="M94" s="97"/>
      <c r="N94" s="186"/>
      <c r="O94" s="98"/>
      <c r="P94" s="187">
        <f>P95+P206</f>
        <v>0</v>
      </c>
      <c r="Q94" s="98"/>
      <c r="R94" s="187">
        <f>R95+R206</f>
        <v>29.848651680000003</v>
      </c>
      <c r="S94" s="98"/>
      <c r="T94" s="188">
        <f>T95+T206</f>
        <v>6.9600400000000011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104</v>
      </c>
      <c r="BK94" s="189">
        <f>BK95+BK206</f>
        <v>0</v>
      </c>
    </row>
    <row r="95" s="12" customFormat="1" ht="25.92" customHeight="1">
      <c r="A95" s="12"/>
      <c r="B95" s="190"/>
      <c r="C95" s="191"/>
      <c r="D95" s="192" t="s">
        <v>71</v>
      </c>
      <c r="E95" s="193" t="s">
        <v>139</v>
      </c>
      <c r="F95" s="193" t="s">
        <v>140</v>
      </c>
      <c r="G95" s="191"/>
      <c r="H95" s="191"/>
      <c r="I95" s="194"/>
      <c r="J95" s="195">
        <f>BK95</f>
        <v>0</v>
      </c>
      <c r="K95" s="191"/>
      <c r="L95" s="196"/>
      <c r="M95" s="197"/>
      <c r="N95" s="198"/>
      <c r="O95" s="198"/>
      <c r="P95" s="199">
        <f>P96+P137+P144+P149+P154+P159+P180+P189</f>
        <v>0</v>
      </c>
      <c r="Q95" s="198"/>
      <c r="R95" s="199">
        <f>R96+R137+R144+R149+R154+R159+R180+R189</f>
        <v>28.897101680000002</v>
      </c>
      <c r="S95" s="198"/>
      <c r="T95" s="200">
        <f>T96+T137+T144+T149+T154+T159+T180+T189</f>
        <v>6.9600000000000009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72</v>
      </c>
      <c r="AY95" s="201" t="s">
        <v>141</v>
      </c>
      <c r="BK95" s="203">
        <f>BK96+BK137+BK144+BK149+BK154+BK159+BK180+BK189</f>
        <v>0</v>
      </c>
    </row>
    <row r="96" s="12" customFormat="1" ht="22.8" customHeight="1">
      <c r="A96" s="12"/>
      <c r="B96" s="190"/>
      <c r="C96" s="191"/>
      <c r="D96" s="192" t="s">
        <v>71</v>
      </c>
      <c r="E96" s="204" t="s">
        <v>80</v>
      </c>
      <c r="F96" s="204" t="s">
        <v>1032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SUM(P97:P136)</f>
        <v>0</v>
      </c>
      <c r="Q96" s="198"/>
      <c r="R96" s="199">
        <f>SUM(R97:R136)</f>
        <v>16.042000000000002</v>
      </c>
      <c r="S96" s="198"/>
      <c r="T96" s="200">
        <f>SUM(T97:T136)</f>
        <v>6.6000000000000005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71</v>
      </c>
      <c r="AU96" s="202" t="s">
        <v>80</v>
      </c>
      <c r="AY96" s="201" t="s">
        <v>141</v>
      </c>
      <c r="BK96" s="203">
        <f>SUM(BK97:BK136)</f>
        <v>0</v>
      </c>
    </row>
    <row r="97" s="2" customFormat="1" ht="33" customHeight="1">
      <c r="A97" s="40"/>
      <c r="B97" s="41"/>
      <c r="C97" s="206" t="s">
        <v>80</v>
      </c>
      <c r="D97" s="206" t="s">
        <v>144</v>
      </c>
      <c r="E97" s="207" t="s">
        <v>1033</v>
      </c>
      <c r="F97" s="208" t="s">
        <v>1034</v>
      </c>
      <c r="G97" s="209" t="s">
        <v>147</v>
      </c>
      <c r="H97" s="210">
        <v>20</v>
      </c>
      <c r="I97" s="211"/>
      <c r="J97" s="212">
        <f>ROUND(I97*H97,2)</f>
        <v>0</v>
      </c>
      <c r="K97" s="208" t="s">
        <v>148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0.33000000000000002</v>
      </c>
      <c r="T97" s="216">
        <f>S97*H97</f>
        <v>6.6000000000000005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149</v>
      </c>
      <c r="AT97" s="217" t="s">
        <v>144</v>
      </c>
      <c r="AU97" s="217" t="s">
        <v>82</v>
      </c>
      <c r="AY97" s="19" t="s">
        <v>141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149</v>
      </c>
      <c r="BM97" s="217" t="s">
        <v>1035</v>
      </c>
    </row>
    <row r="98" s="2" customFormat="1">
      <c r="A98" s="40"/>
      <c r="B98" s="41"/>
      <c r="C98" s="42"/>
      <c r="D98" s="219" t="s">
        <v>151</v>
      </c>
      <c r="E98" s="42"/>
      <c r="F98" s="220" t="s">
        <v>1036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151</v>
      </c>
      <c r="AU98" s="19" t="s">
        <v>82</v>
      </c>
    </row>
    <row r="99" s="13" customFormat="1">
      <c r="A99" s="13"/>
      <c r="B99" s="224"/>
      <c r="C99" s="225"/>
      <c r="D99" s="226" t="s">
        <v>153</v>
      </c>
      <c r="E99" s="227" t="s">
        <v>19</v>
      </c>
      <c r="F99" s="228" t="s">
        <v>1037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153</v>
      </c>
      <c r="AU99" s="234" t="s">
        <v>82</v>
      </c>
      <c r="AV99" s="13" t="s">
        <v>80</v>
      </c>
      <c r="AW99" s="13" t="s">
        <v>33</v>
      </c>
      <c r="AX99" s="13" t="s">
        <v>72</v>
      </c>
      <c r="AY99" s="234" t="s">
        <v>141</v>
      </c>
    </row>
    <row r="100" s="14" customFormat="1">
      <c r="A100" s="14"/>
      <c r="B100" s="235"/>
      <c r="C100" s="236"/>
      <c r="D100" s="226" t="s">
        <v>153</v>
      </c>
      <c r="E100" s="237" t="s">
        <v>19</v>
      </c>
      <c r="F100" s="238" t="s">
        <v>1038</v>
      </c>
      <c r="G100" s="236"/>
      <c r="H100" s="239">
        <v>20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153</v>
      </c>
      <c r="AU100" s="245" t="s">
        <v>82</v>
      </c>
      <c r="AV100" s="14" t="s">
        <v>82</v>
      </c>
      <c r="AW100" s="14" t="s">
        <v>33</v>
      </c>
      <c r="AX100" s="14" t="s">
        <v>80</v>
      </c>
      <c r="AY100" s="245" t="s">
        <v>141</v>
      </c>
    </row>
    <row r="101" s="2" customFormat="1" ht="24.15" customHeight="1">
      <c r="A101" s="40"/>
      <c r="B101" s="41"/>
      <c r="C101" s="206" t="s">
        <v>82</v>
      </c>
      <c r="D101" s="206" t="s">
        <v>144</v>
      </c>
      <c r="E101" s="207" t="s">
        <v>1039</v>
      </c>
      <c r="F101" s="208" t="s">
        <v>1040</v>
      </c>
      <c r="G101" s="209" t="s">
        <v>1041</v>
      </c>
      <c r="H101" s="210">
        <v>20</v>
      </c>
      <c r="I101" s="211"/>
      <c r="J101" s="212">
        <f>ROUND(I101*H101,2)</f>
        <v>0</v>
      </c>
      <c r="K101" s="208" t="s">
        <v>148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149</v>
      </c>
      <c r="AT101" s="217" t="s">
        <v>144</v>
      </c>
      <c r="AU101" s="217" t="s">
        <v>82</v>
      </c>
      <c r="AY101" s="19" t="s">
        <v>141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149</v>
      </c>
      <c r="BM101" s="217" t="s">
        <v>1042</v>
      </c>
    </row>
    <row r="102" s="2" customFormat="1">
      <c r="A102" s="40"/>
      <c r="B102" s="41"/>
      <c r="C102" s="42"/>
      <c r="D102" s="219" t="s">
        <v>151</v>
      </c>
      <c r="E102" s="42"/>
      <c r="F102" s="220" t="s">
        <v>1043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82</v>
      </c>
    </row>
    <row r="103" s="13" customFormat="1">
      <c r="A103" s="13"/>
      <c r="B103" s="224"/>
      <c r="C103" s="225"/>
      <c r="D103" s="226" t="s">
        <v>153</v>
      </c>
      <c r="E103" s="227" t="s">
        <v>19</v>
      </c>
      <c r="F103" s="228" t="s">
        <v>1044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153</v>
      </c>
      <c r="AU103" s="234" t="s">
        <v>82</v>
      </c>
      <c r="AV103" s="13" t="s">
        <v>80</v>
      </c>
      <c r="AW103" s="13" t="s">
        <v>33</v>
      </c>
      <c r="AX103" s="13" t="s">
        <v>72</v>
      </c>
      <c r="AY103" s="234" t="s">
        <v>141</v>
      </c>
    </row>
    <row r="104" s="14" customFormat="1">
      <c r="A104" s="14"/>
      <c r="B104" s="235"/>
      <c r="C104" s="236"/>
      <c r="D104" s="226" t="s">
        <v>153</v>
      </c>
      <c r="E104" s="237" t="s">
        <v>19</v>
      </c>
      <c r="F104" s="238" t="s">
        <v>1045</v>
      </c>
      <c r="G104" s="236"/>
      <c r="H104" s="239">
        <v>20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153</v>
      </c>
      <c r="AU104" s="245" t="s">
        <v>82</v>
      </c>
      <c r="AV104" s="14" t="s">
        <v>82</v>
      </c>
      <c r="AW104" s="14" t="s">
        <v>33</v>
      </c>
      <c r="AX104" s="14" t="s">
        <v>80</v>
      </c>
      <c r="AY104" s="245" t="s">
        <v>141</v>
      </c>
    </row>
    <row r="105" s="2" customFormat="1" ht="21.75" customHeight="1">
      <c r="A105" s="40"/>
      <c r="B105" s="41"/>
      <c r="C105" s="206" t="s">
        <v>160</v>
      </c>
      <c r="D105" s="206" t="s">
        <v>144</v>
      </c>
      <c r="E105" s="207" t="s">
        <v>1046</v>
      </c>
      <c r="F105" s="208" t="s">
        <v>1047</v>
      </c>
      <c r="G105" s="209" t="s">
        <v>147</v>
      </c>
      <c r="H105" s="210">
        <v>50</v>
      </c>
      <c r="I105" s="211"/>
      <c r="J105" s="212">
        <f>ROUND(I105*H105,2)</f>
        <v>0</v>
      </c>
      <c r="K105" s="208" t="s">
        <v>148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0.00084000000000000003</v>
      </c>
      <c r="R105" s="215">
        <f>Q105*H105</f>
        <v>0.042000000000000003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149</v>
      </c>
      <c r="AT105" s="217" t="s">
        <v>144</v>
      </c>
      <c r="AU105" s="217" t="s">
        <v>82</v>
      </c>
      <c r="AY105" s="19" t="s">
        <v>141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149</v>
      </c>
      <c r="BM105" s="217" t="s">
        <v>1048</v>
      </c>
    </row>
    <row r="106" s="2" customFormat="1">
      <c r="A106" s="40"/>
      <c r="B106" s="41"/>
      <c r="C106" s="42"/>
      <c r="D106" s="219" t="s">
        <v>151</v>
      </c>
      <c r="E106" s="42"/>
      <c r="F106" s="220" t="s">
        <v>1049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151</v>
      </c>
      <c r="AU106" s="19" t="s">
        <v>82</v>
      </c>
    </row>
    <row r="107" s="13" customFormat="1">
      <c r="A107" s="13"/>
      <c r="B107" s="224"/>
      <c r="C107" s="225"/>
      <c r="D107" s="226" t="s">
        <v>153</v>
      </c>
      <c r="E107" s="227" t="s">
        <v>19</v>
      </c>
      <c r="F107" s="228" t="s">
        <v>1050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153</v>
      </c>
      <c r="AU107" s="234" t="s">
        <v>82</v>
      </c>
      <c r="AV107" s="13" t="s">
        <v>80</v>
      </c>
      <c r="AW107" s="13" t="s">
        <v>33</v>
      </c>
      <c r="AX107" s="13" t="s">
        <v>72</v>
      </c>
      <c r="AY107" s="234" t="s">
        <v>141</v>
      </c>
    </row>
    <row r="108" s="14" customFormat="1">
      <c r="A108" s="14"/>
      <c r="B108" s="235"/>
      <c r="C108" s="236"/>
      <c r="D108" s="226" t="s">
        <v>153</v>
      </c>
      <c r="E108" s="237" t="s">
        <v>19</v>
      </c>
      <c r="F108" s="238" t="s">
        <v>1051</v>
      </c>
      <c r="G108" s="236"/>
      <c r="H108" s="239">
        <v>50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153</v>
      </c>
      <c r="AU108" s="245" t="s">
        <v>82</v>
      </c>
      <c r="AV108" s="14" t="s">
        <v>82</v>
      </c>
      <c r="AW108" s="14" t="s">
        <v>33</v>
      </c>
      <c r="AX108" s="14" t="s">
        <v>80</v>
      </c>
      <c r="AY108" s="245" t="s">
        <v>141</v>
      </c>
    </row>
    <row r="109" s="2" customFormat="1" ht="24.15" customHeight="1">
      <c r="A109" s="40"/>
      <c r="B109" s="41"/>
      <c r="C109" s="206" t="s">
        <v>149</v>
      </c>
      <c r="D109" s="206" t="s">
        <v>144</v>
      </c>
      <c r="E109" s="207" t="s">
        <v>1052</v>
      </c>
      <c r="F109" s="208" t="s">
        <v>1053</v>
      </c>
      <c r="G109" s="209" t="s">
        <v>147</v>
      </c>
      <c r="H109" s="210">
        <v>50</v>
      </c>
      <c r="I109" s="211"/>
      <c r="J109" s="212">
        <f>ROUND(I109*H109,2)</f>
        <v>0</v>
      </c>
      <c r="K109" s="208" t="s">
        <v>148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149</v>
      </c>
      <c r="AT109" s="217" t="s">
        <v>144</v>
      </c>
      <c r="AU109" s="217" t="s">
        <v>82</v>
      </c>
      <c r="AY109" s="19" t="s">
        <v>141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149</v>
      </c>
      <c r="BM109" s="217" t="s">
        <v>1054</v>
      </c>
    </row>
    <row r="110" s="2" customFormat="1">
      <c r="A110" s="40"/>
      <c r="B110" s="41"/>
      <c r="C110" s="42"/>
      <c r="D110" s="219" t="s">
        <v>151</v>
      </c>
      <c r="E110" s="42"/>
      <c r="F110" s="220" t="s">
        <v>1055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151</v>
      </c>
      <c r="AU110" s="19" t="s">
        <v>82</v>
      </c>
    </row>
    <row r="111" s="2" customFormat="1">
      <c r="A111" s="40"/>
      <c r="B111" s="41"/>
      <c r="C111" s="42"/>
      <c r="D111" s="226" t="s">
        <v>1056</v>
      </c>
      <c r="E111" s="42"/>
      <c r="F111" s="270" t="s">
        <v>1057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1056</v>
      </c>
      <c r="AU111" s="19" t="s">
        <v>82</v>
      </c>
    </row>
    <row r="112" s="14" customFormat="1">
      <c r="A112" s="14"/>
      <c r="B112" s="235"/>
      <c r="C112" s="236"/>
      <c r="D112" s="226" t="s">
        <v>153</v>
      </c>
      <c r="E112" s="237" t="s">
        <v>19</v>
      </c>
      <c r="F112" s="238" t="s">
        <v>233</v>
      </c>
      <c r="G112" s="236"/>
      <c r="H112" s="239">
        <v>50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153</v>
      </c>
      <c r="AU112" s="245" t="s">
        <v>82</v>
      </c>
      <c r="AV112" s="14" t="s">
        <v>82</v>
      </c>
      <c r="AW112" s="14" t="s">
        <v>33</v>
      </c>
      <c r="AX112" s="14" t="s">
        <v>80</v>
      </c>
      <c r="AY112" s="245" t="s">
        <v>141</v>
      </c>
    </row>
    <row r="113" s="2" customFormat="1" ht="16.5" customHeight="1">
      <c r="A113" s="40"/>
      <c r="B113" s="41"/>
      <c r="C113" s="206" t="s">
        <v>170</v>
      </c>
      <c r="D113" s="206" t="s">
        <v>144</v>
      </c>
      <c r="E113" s="207" t="s">
        <v>1058</v>
      </c>
      <c r="F113" s="208" t="s">
        <v>1059</v>
      </c>
      <c r="G113" s="209" t="s">
        <v>1041</v>
      </c>
      <c r="H113" s="210">
        <v>20</v>
      </c>
      <c r="I113" s="211"/>
      <c r="J113" s="212">
        <f>ROUND(I113*H113,2)</f>
        <v>0</v>
      </c>
      <c r="K113" s="208" t="s">
        <v>148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149</v>
      </c>
      <c r="AT113" s="217" t="s">
        <v>144</v>
      </c>
      <c r="AU113" s="217" t="s">
        <v>82</v>
      </c>
      <c r="AY113" s="19" t="s">
        <v>141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149</v>
      </c>
      <c r="BM113" s="217" t="s">
        <v>1060</v>
      </c>
    </row>
    <row r="114" s="2" customFormat="1">
      <c r="A114" s="40"/>
      <c r="B114" s="41"/>
      <c r="C114" s="42"/>
      <c r="D114" s="219" t="s">
        <v>151</v>
      </c>
      <c r="E114" s="42"/>
      <c r="F114" s="220" t="s">
        <v>1061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151</v>
      </c>
      <c r="AU114" s="19" t="s">
        <v>82</v>
      </c>
    </row>
    <row r="115" s="2" customFormat="1">
      <c r="A115" s="40"/>
      <c r="B115" s="41"/>
      <c r="C115" s="42"/>
      <c r="D115" s="226" t="s">
        <v>1056</v>
      </c>
      <c r="E115" s="42"/>
      <c r="F115" s="270" t="s">
        <v>1062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1056</v>
      </c>
      <c r="AU115" s="19" t="s">
        <v>82</v>
      </c>
    </row>
    <row r="116" s="14" customFormat="1">
      <c r="A116" s="14"/>
      <c r="B116" s="235"/>
      <c r="C116" s="236"/>
      <c r="D116" s="226" t="s">
        <v>153</v>
      </c>
      <c r="E116" s="237" t="s">
        <v>19</v>
      </c>
      <c r="F116" s="238" t="s">
        <v>269</v>
      </c>
      <c r="G116" s="236"/>
      <c r="H116" s="239">
        <v>20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153</v>
      </c>
      <c r="AU116" s="245" t="s">
        <v>82</v>
      </c>
      <c r="AV116" s="14" t="s">
        <v>82</v>
      </c>
      <c r="AW116" s="14" t="s">
        <v>33</v>
      </c>
      <c r="AX116" s="14" t="s">
        <v>80</v>
      </c>
      <c r="AY116" s="245" t="s">
        <v>141</v>
      </c>
    </row>
    <row r="117" s="2" customFormat="1" ht="33" customHeight="1">
      <c r="A117" s="40"/>
      <c r="B117" s="41"/>
      <c r="C117" s="206" t="s">
        <v>142</v>
      </c>
      <c r="D117" s="206" t="s">
        <v>144</v>
      </c>
      <c r="E117" s="207" t="s">
        <v>1063</v>
      </c>
      <c r="F117" s="208" t="s">
        <v>1064</v>
      </c>
      <c r="G117" s="209" t="s">
        <v>1041</v>
      </c>
      <c r="H117" s="210">
        <v>10</v>
      </c>
      <c r="I117" s="211"/>
      <c r="J117" s="212">
        <f>ROUND(I117*H117,2)</f>
        <v>0</v>
      </c>
      <c r="K117" s="208" t="s">
        <v>148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149</v>
      </c>
      <c r="AT117" s="217" t="s">
        <v>144</v>
      </c>
      <c r="AU117" s="217" t="s">
        <v>82</v>
      </c>
      <c r="AY117" s="19" t="s">
        <v>141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149</v>
      </c>
      <c r="BM117" s="217" t="s">
        <v>1065</v>
      </c>
    </row>
    <row r="118" s="2" customFormat="1">
      <c r="A118" s="40"/>
      <c r="B118" s="41"/>
      <c r="C118" s="42"/>
      <c r="D118" s="219" t="s">
        <v>151</v>
      </c>
      <c r="E118" s="42"/>
      <c r="F118" s="220" t="s">
        <v>1066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151</v>
      </c>
      <c r="AU118" s="19" t="s">
        <v>82</v>
      </c>
    </row>
    <row r="119" s="13" customFormat="1">
      <c r="A119" s="13"/>
      <c r="B119" s="224"/>
      <c r="C119" s="225"/>
      <c r="D119" s="226" t="s">
        <v>153</v>
      </c>
      <c r="E119" s="227" t="s">
        <v>19</v>
      </c>
      <c r="F119" s="228" t="s">
        <v>1067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153</v>
      </c>
      <c r="AU119" s="234" t="s">
        <v>82</v>
      </c>
      <c r="AV119" s="13" t="s">
        <v>80</v>
      </c>
      <c r="AW119" s="13" t="s">
        <v>33</v>
      </c>
      <c r="AX119" s="13" t="s">
        <v>72</v>
      </c>
      <c r="AY119" s="234" t="s">
        <v>141</v>
      </c>
    </row>
    <row r="120" s="14" customFormat="1">
      <c r="A120" s="14"/>
      <c r="B120" s="235"/>
      <c r="C120" s="236"/>
      <c r="D120" s="226" t="s">
        <v>153</v>
      </c>
      <c r="E120" s="237" t="s">
        <v>19</v>
      </c>
      <c r="F120" s="238" t="s">
        <v>1068</v>
      </c>
      <c r="G120" s="236"/>
      <c r="H120" s="239">
        <v>10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153</v>
      </c>
      <c r="AU120" s="245" t="s">
        <v>82</v>
      </c>
      <c r="AV120" s="14" t="s">
        <v>82</v>
      </c>
      <c r="AW120" s="14" t="s">
        <v>33</v>
      </c>
      <c r="AX120" s="14" t="s">
        <v>80</v>
      </c>
      <c r="AY120" s="245" t="s">
        <v>141</v>
      </c>
    </row>
    <row r="121" s="2" customFormat="1" ht="24.15" customHeight="1">
      <c r="A121" s="40"/>
      <c r="B121" s="41"/>
      <c r="C121" s="206" t="s">
        <v>187</v>
      </c>
      <c r="D121" s="206" t="s">
        <v>144</v>
      </c>
      <c r="E121" s="207" t="s">
        <v>1069</v>
      </c>
      <c r="F121" s="208" t="s">
        <v>1070</v>
      </c>
      <c r="G121" s="209" t="s">
        <v>1041</v>
      </c>
      <c r="H121" s="210">
        <v>10</v>
      </c>
      <c r="I121" s="211"/>
      <c r="J121" s="212">
        <f>ROUND(I121*H121,2)</f>
        <v>0</v>
      </c>
      <c r="K121" s="208" t="s">
        <v>148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149</v>
      </c>
      <c r="AT121" s="217" t="s">
        <v>144</v>
      </c>
      <c r="AU121" s="217" t="s">
        <v>82</v>
      </c>
      <c r="AY121" s="19" t="s">
        <v>141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149</v>
      </c>
      <c r="BM121" s="217" t="s">
        <v>1071</v>
      </c>
    </row>
    <row r="122" s="2" customFormat="1">
      <c r="A122" s="40"/>
      <c r="B122" s="41"/>
      <c r="C122" s="42"/>
      <c r="D122" s="219" t="s">
        <v>151</v>
      </c>
      <c r="E122" s="42"/>
      <c r="F122" s="220" t="s">
        <v>1072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82</v>
      </c>
    </row>
    <row r="123" s="2" customFormat="1">
      <c r="A123" s="40"/>
      <c r="B123" s="41"/>
      <c r="C123" s="42"/>
      <c r="D123" s="226" t="s">
        <v>1056</v>
      </c>
      <c r="E123" s="42"/>
      <c r="F123" s="270" t="s">
        <v>1073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1056</v>
      </c>
      <c r="AU123" s="19" t="s">
        <v>82</v>
      </c>
    </row>
    <row r="124" s="14" customFormat="1">
      <c r="A124" s="14"/>
      <c r="B124" s="235"/>
      <c r="C124" s="236"/>
      <c r="D124" s="226" t="s">
        <v>153</v>
      </c>
      <c r="E124" s="237" t="s">
        <v>19</v>
      </c>
      <c r="F124" s="238" t="s">
        <v>208</v>
      </c>
      <c r="G124" s="236"/>
      <c r="H124" s="239">
        <v>10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153</v>
      </c>
      <c r="AU124" s="245" t="s">
        <v>82</v>
      </c>
      <c r="AV124" s="14" t="s">
        <v>82</v>
      </c>
      <c r="AW124" s="14" t="s">
        <v>33</v>
      </c>
      <c r="AX124" s="14" t="s">
        <v>80</v>
      </c>
      <c r="AY124" s="245" t="s">
        <v>141</v>
      </c>
    </row>
    <row r="125" s="2" customFormat="1" ht="16.5" customHeight="1">
      <c r="A125" s="40"/>
      <c r="B125" s="41"/>
      <c r="C125" s="206" t="s">
        <v>197</v>
      </c>
      <c r="D125" s="206" t="s">
        <v>144</v>
      </c>
      <c r="E125" s="207" t="s">
        <v>1074</v>
      </c>
      <c r="F125" s="208" t="s">
        <v>1075</v>
      </c>
      <c r="G125" s="209" t="s">
        <v>1041</v>
      </c>
      <c r="H125" s="210">
        <v>10</v>
      </c>
      <c r="I125" s="211"/>
      <c r="J125" s="212">
        <f>ROUND(I125*H125,2)</f>
        <v>0</v>
      </c>
      <c r="K125" s="208" t="s">
        <v>19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149</v>
      </c>
      <c r="AT125" s="217" t="s">
        <v>144</v>
      </c>
      <c r="AU125" s="217" t="s">
        <v>82</v>
      </c>
      <c r="AY125" s="19" t="s">
        <v>141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149</v>
      </c>
      <c r="BM125" s="217" t="s">
        <v>1076</v>
      </c>
    </row>
    <row r="126" s="13" customFormat="1">
      <c r="A126" s="13"/>
      <c r="B126" s="224"/>
      <c r="C126" s="225"/>
      <c r="D126" s="226" t="s">
        <v>153</v>
      </c>
      <c r="E126" s="227" t="s">
        <v>19</v>
      </c>
      <c r="F126" s="228" t="s">
        <v>1077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153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141</v>
      </c>
    </row>
    <row r="127" s="14" customFormat="1">
      <c r="A127" s="14"/>
      <c r="B127" s="235"/>
      <c r="C127" s="236"/>
      <c r="D127" s="226" t="s">
        <v>153</v>
      </c>
      <c r="E127" s="237" t="s">
        <v>19</v>
      </c>
      <c r="F127" s="238" t="s">
        <v>1078</v>
      </c>
      <c r="G127" s="236"/>
      <c r="H127" s="239">
        <v>10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153</v>
      </c>
      <c r="AU127" s="245" t="s">
        <v>82</v>
      </c>
      <c r="AV127" s="14" t="s">
        <v>82</v>
      </c>
      <c r="AW127" s="14" t="s">
        <v>33</v>
      </c>
      <c r="AX127" s="14" t="s">
        <v>72</v>
      </c>
      <c r="AY127" s="245" t="s">
        <v>141</v>
      </c>
    </row>
    <row r="128" s="15" customFormat="1">
      <c r="A128" s="15"/>
      <c r="B128" s="246"/>
      <c r="C128" s="247"/>
      <c r="D128" s="226" t="s">
        <v>153</v>
      </c>
      <c r="E128" s="248" t="s">
        <v>19</v>
      </c>
      <c r="F128" s="249" t="s">
        <v>181</v>
      </c>
      <c r="G128" s="247"/>
      <c r="H128" s="250">
        <v>10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153</v>
      </c>
      <c r="AU128" s="256" t="s">
        <v>82</v>
      </c>
      <c r="AV128" s="15" t="s">
        <v>149</v>
      </c>
      <c r="AW128" s="15" t="s">
        <v>4</v>
      </c>
      <c r="AX128" s="15" t="s">
        <v>80</v>
      </c>
      <c r="AY128" s="256" t="s">
        <v>141</v>
      </c>
    </row>
    <row r="129" s="2" customFormat="1" ht="37.8" customHeight="1">
      <c r="A129" s="40"/>
      <c r="B129" s="41"/>
      <c r="C129" s="206" t="s">
        <v>195</v>
      </c>
      <c r="D129" s="206" t="s">
        <v>144</v>
      </c>
      <c r="E129" s="207" t="s">
        <v>1079</v>
      </c>
      <c r="F129" s="208" t="s">
        <v>1080</v>
      </c>
      <c r="G129" s="209" t="s">
        <v>1041</v>
      </c>
      <c r="H129" s="210">
        <v>8</v>
      </c>
      <c r="I129" s="211"/>
      <c r="J129" s="212">
        <f>ROUND(I129*H129,2)</f>
        <v>0</v>
      </c>
      <c r="K129" s="208" t="s">
        <v>148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149</v>
      </c>
      <c r="AT129" s="217" t="s">
        <v>144</v>
      </c>
      <c r="AU129" s="217" t="s">
        <v>82</v>
      </c>
      <c r="AY129" s="19" t="s">
        <v>141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149</v>
      </c>
      <c r="BM129" s="217" t="s">
        <v>1081</v>
      </c>
    </row>
    <row r="130" s="2" customFormat="1">
      <c r="A130" s="40"/>
      <c r="B130" s="41"/>
      <c r="C130" s="42"/>
      <c r="D130" s="219" t="s">
        <v>151</v>
      </c>
      <c r="E130" s="42"/>
      <c r="F130" s="220" t="s">
        <v>1082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151</v>
      </c>
      <c r="AU130" s="19" t="s">
        <v>82</v>
      </c>
    </row>
    <row r="131" s="13" customFormat="1">
      <c r="A131" s="13"/>
      <c r="B131" s="224"/>
      <c r="C131" s="225"/>
      <c r="D131" s="226" t="s">
        <v>153</v>
      </c>
      <c r="E131" s="227" t="s">
        <v>19</v>
      </c>
      <c r="F131" s="228" t="s">
        <v>1083</v>
      </c>
      <c r="G131" s="225"/>
      <c r="H131" s="227" t="s">
        <v>19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153</v>
      </c>
      <c r="AU131" s="234" t="s">
        <v>82</v>
      </c>
      <c r="AV131" s="13" t="s">
        <v>80</v>
      </c>
      <c r="AW131" s="13" t="s">
        <v>33</v>
      </c>
      <c r="AX131" s="13" t="s">
        <v>72</v>
      </c>
      <c r="AY131" s="234" t="s">
        <v>141</v>
      </c>
    </row>
    <row r="132" s="14" customFormat="1">
      <c r="A132" s="14"/>
      <c r="B132" s="235"/>
      <c r="C132" s="236"/>
      <c r="D132" s="226" t="s">
        <v>153</v>
      </c>
      <c r="E132" s="237" t="s">
        <v>19</v>
      </c>
      <c r="F132" s="238" t="s">
        <v>1084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153</v>
      </c>
      <c r="AU132" s="245" t="s">
        <v>82</v>
      </c>
      <c r="AV132" s="14" t="s">
        <v>82</v>
      </c>
      <c r="AW132" s="14" t="s">
        <v>33</v>
      </c>
      <c r="AX132" s="14" t="s">
        <v>80</v>
      </c>
      <c r="AY132" s="245" t="s">
        <v>141</v>
      </c>
    </row>
    <row r="133" s="2" customFormat="1" ht="16.5" customHeight="1">
      <c r="A133" s="40"/>
      <c r="B133" s="41"/>
      <c r="C133" s="257" t="s">
        <v>208</v>
      </c>
      <c r="D133" s="257" t="s">
        <v>188</v>
      </c>
      <c r="E133" s="258" t="s">
        <v>1085</v>
      </c>
      <c r="F133" s="259" t="s">
        <v>1086</v>
      </c>
      <c r="G133" s="260" t="s">
        <v>255</v>
      </c>
      <c r="H133" s="261">
        <v>16</v>
      </c>
      <c r="I133" s="262"/>
      <c r="J133" s="263">
        <f>ROUND(I133*H133,2)</f>
        <v>0</v>
      </c>
      <c r="K133" s="259" t="s">
        <v>148</v>
      </c>
      <c r="L133" s="264"/>
      <c r="M133" s="265" t="s">
        <v>19</v>
      </c>
      <c r="N133" s="266" t="s">
        <v>43</v>
      </c>
      <c r="O133" s="86"/>
      <c r="P133" s="215">
        <f>O133*H133</f>
        <v>0</v>
      </c>
      <c r="Q133" s="215">
        <v>1</v>
      </c>
      <c r="R133" s="215">
        <f>Q133*H133</f>
        <v>16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197</v>
      </c>
      <c r="AT133" s="217" t="s">
        <v>188</v>
      </c>
      <c r="AU133" s="217" t="s">
        <v>82</v>
      </c>
      <c r="AY133" s="19" t="s">
        <v>141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149</v>
      </c>
      <c r="BM133" s="217" t="s">
        <v>1087</v>
      </c>
    </row>
    <row r="134" s="2" customFormat="1">
      <c r="A134" s="40"/>
      <c r="B134" s="41"/>
      <c r="C134" s="42"/>
      <c r="D134" s="226" t="s">
        <v>1056</v>
      </c>
      <c r="E134" s="42"/>
      <c r="F134" s="270" t="s">
        <v>1088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1056</v>
      </c>
      <c r="AU134" s="19" t="s">
        <v>82</v>
      </c>
    </row>
    <row r="135" s="14" customFormat="1">
      <c r="A135" s="14"/>
      <c r="B135" s="235"/>
      <c r="C135" s="236"/>
      <c r="D135" s="226" t="s">
        <v>153</v>
      </c>
      <c r="E135" s="237" t="s">
        <v>19</v>
      </c>
      <c r="F135" s="238" t="s">
        <v>197</v>
      </c>
      <c r="G135" s="236"/>
      <c r="H135" s="239">
        <v>8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153</v>
      </c>
      <c r="AU135" s="245" t="s">
        <v>82</v>
      </c>
      <c r="AV135" s="14" t="s">
        <v>82</v>
      </c>
      <c r="AW135" s="14" t="s">
        <v>33</v>
      </c>
      <c r="AX135" s="14" t="s">
        <v>72</v>
      </c>
      <c r="AY135" s="245" t="s">
        <v>141</v>
      </c>
    </row>
    <row r="136" s="14" customFormat="1">
      <c r="A136" s="14"/>
      <c r="B136" s="235"/>
      <c r="C136" s="236"/>
      <c r="D136" s="226" t="s">
        <v>153</v>
      </c>
      <c r="E136" s="237" t="s">
        <v>19</v>
      </c>
      <c r="F136" s="238" t="s">
        <v>1089</v>
      </c>
      <c r="G136" s="236"/>
      <c r="H136" s="239">
        <v>16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153</v>
      </c>
      <c r="AU136" s="245" t="s">
        <v>82</v>
      </c>
      <c r="AV136" s="14" t="s">
        <v>82</v>
      </c>
      <c r="AW136" s="14" t="s">
        <v>33</v>
      </c>
      <c r="AX136" s="14" t="s">
        <v>80</v>
      </c>
      <c r="AY136" s="245" t="s">
        <v>141</v>
      </c>
    </row>
    <row r="137" s="12" customFormat="1" ht="22.8" customHeight="1">
      <c r="A137" s="12"/>
      <c r="B137" s="190"/>
      <c r="C137" s="191"/>
      <c r="D137" s="192" t="s">
        <v>71</v>
      </c>
      <c r="E137" s="204" t="s">
        <v>82</v>
      </c>
      <c r="F137" s="204" t="s">
        <v>1090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SUM(P138:P143)</f>
        <v>0</v>
      </c>
      <c r="Q137" s="198"/>
      <c r="R137" s="199">
        <f>SUM(R138:R143)</f>
        <v>0.32377918</v>
      </c>
      <c r="S137" s="198"/>
      <c r="T137" s="20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80</v>
      </c>
      <c r="AT137" s="202" t="s">
        <v>71</v>
      </c>
      <c r="AU137" s="202" t="s">
        <v>80</v>
      </c>
      <c r="AY137" s="201" t="s">
        <v>141</v>
      </c>
      <c r="BK137" s="203">
        <f>SUM(BK138:BK143)</f>
        <v>0</v>
      </c>
    </row>
    <row r="138" s="2" customFormat="1" ht="16.5" customHeight="1">
      <c r="A138" s="40"/>
      <c r="B138" s="41"/>
      <c r="C138" s="206" t="s">
        <v>215</v>
      </c>
      <c r="D138" s="206" t="s">
        <v>144</v>
      </c>
      <c r="E138" s="207" t="s">
        <v>1091</v>
      </c>
      <c r="F138" s="208" t="s">
        <v>1092</v>
      </c>
      <c r="G138" s="209" t="s">
        <v>255</v>
      </c>
      <c r="H138" s="210">
        <v>0.157</v>
      </c>
      <c r="I138" s="211"/>
      <c r="J138" s="212">
        <f>ROUND(I138*H138,2)</f>
        <v>0</v>
      </c>
      <c r="K138" s="208" t="s">
        <v>148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1.0597399999999999</v>
      </c>
      <c r="R138" s="215">
        <f>Q138*H138</f>
        <v>0.16637917999999999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149</v>
      </c>
      <c r="AT138" s="217" t="s">
        <v>144</v>
      </c>
      <c r="AU138" s="217" t="s">
        <v>82</v>
      </c>
      <c r="AY138" s="19" t="s">
        <v>141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149</v>
      </c>
      <c r="BM138" s="217" t="s">
        <v>1093</v>
      </c>
    </row>
    <row r="139" s="2" customFormat="1">
      <c r="A139" s="40"/>
      <c r="B139" s="41"/>
      <c r="C139" s="42"/>
      <c r="D139" s="219" t="s">
        <v>151</v>
      </c>
      <c r="E139" s="42"/>
      <c r="F139" s="220" t="s">
        <v>1094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151</v>
      </c>
      <c r="AU139" s="19" t="s">
        <v>82</v>
      </c>
    </row>
    <row r="140" s="2" customFormat="1">
      <c r="A140" s="40"/>
      <c r="B140" s="41"/>
      <c r="C140" s="42"/>
      <c r="D140" s="226" t="s">
        <v>1056</v>
      </c>
      <c r="E140" s="42"/>
      <c r="F140" s="270" t="s">
        <v>1095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1056</v>
      </c>
      <c r="AU140" s="19" t="s">
        <v>82</v>
      </c>
    </row>
    <row r="141" s="2" customFormat="1" ht="16.5" customHeight="1">
      <c r="A141" s="40"/>
      <c r="B141" s="41"/>
      <c r="C141" s="257" t="s">
        <v>8</v>
      </c>
      <c r="D141" s="257" t="s">
        <v>188</v>
      </c>
      <c r="E141" s="258" t="s">
        <v>1096</v>
      </c>
      <c r="F141" s="259" t="s">
        <v>1097</v>
      </c>
      <c r="G141" s="260" t="s">
        <v>147</v>
      </c>
      <c r="H141" s="261">
        <v>20</v>
      </c>
      <c r="I141" s="262"/>
      <c r="J141" s="263">
        <f>ROUND(I141*H141,2)</f>
        <v>0</v>
      </c>
      <c r="K141" s="259" t="s">
        <v>148</v>
      </c>
      <c r="L141" s="264"/>
      <c r="M141" s="265" t="s">
        <v>19</v>
      </c>
      <c r="N141" s="266" t="s">
        <v>43</v>
      </c>
      <c r="O141" s="86"/>
      <c r="P141" s="215">
        <f>O141*H141</f>
        <v>0</v>
      </c>
      <c r="Q141" s="215">
        <v>0.0078700000000000003</v>
      </c>
      <c r="R141" s="215">
        <f>Q141*H141</f>
        <v>0.15740000000000001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197</v>
      </c>
      <c r="AT141" s="217" t="s">
        <v>188</v>
      </c>
      <c r="AU141" s="217" t="s">
        <v>82</v>
      </c>
      <c r="AY141" s="19" t="s">
        <v>141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149</v>
      </c>
      <c r="BM141" s="217" t="s">
        <v>1098</v>
      </c>
    </row>
    <row r="142" s="13" customFormat="1">
      <c r="A142" s="13"/>
      <c r="B142" s="224"/>
      <c r="C142" s="225"/>
      <c r="D142" s="226" t="s">
        <v>153</v>
      </c>
      <c r="E142" s="227" t="s">
        <v>19</v>
      </c>
      <c r="F142" s="228" t="s">
        <v>1099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153</v>
      </c>
      <c r="AU142" s="234" t="s">
        <v>82</v>
      </c>
      <c r="AV142" s="13" t="s">
        <v>80</v>
      </c>
      <c r="AW142" s="13" t="s">
        <v>33</v>
      </c>
      <c r="AX142" s="13" t="s">
        <v>72</v>
      </c>
      <c r="AY142" s="234" t="s">
        <v>141</v>
      </c>
    </row>
    <row r="143" s="14" customFormat="1">
      <c r="A143" s="14"/>
      <c r="B143" s="235"/>
      <c r="C143" s="236"/>
      <c r="D143" s="226" t="s">
        <v>153</v>
      </c>
      <c r="E143" s="237" t="s">
        <v>19</v>
      </c>
      <c r="F143" s="238" t="s">
        <v>1038</v>
      </c>
      <c r="G143" s="236"/>
      <c r="H143" s="239">
        <v>20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153</v>
      </c>
      <c r="AU143" s="245" t="s">
        <v>82</v>
      </c>
      <c r="AV143" s="14" t="s">
        <v>82</v>
      </c>
      <c r="AW143" s="14" t="s">
        <v>33</v>
      </c>
      <c r="AX143" s="14" t="s">
        <v>80</v>
      </c>
      <c r="AY143" s="245" t="s">
        <v>141</v>
      </c>
    </row>
    <row r="144" s="12" customFormat="1" ht="22.8" customHeight="1">
      <c r="A144" s="12"/>
      <c r="B144" s="190"/>
      <c r="C144" s="191"/>
      <c r="D144" s="192" t="s">
        <v>71</v>
      </c>
      <c r="E144" s="204" t="s">
        <v>160</v>
      </c>
      <c r="F144" s="204" t="s">
        <v>1100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SUM(P145:P148)</f>
        <v>0</v>
      </c>
      <c r="Q144" s="198"/>
      <c r="R144" s="199">
        <f>SUM(R145:R148)</f>
        <v>0</v>
      </c>
      <c r="S144" s="198"/>
      <c r="T144" s="20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80</v>
      </c>
      <c r="AT144" s="202" t="s">
        <v>71</v>
      </c>
      <c r="AU144" s="202" t="s">
        <v>80</v>
      </c>
      <c r="AY144" s="201" t="s">
        <v>141</v>
      </c>
      <c r="BK144" s="203">
        <f>SUM(BK145:BK148)</f>
        <v>0</v>
      </c>
    </row>
    <row r="145" s="2" customFormat="1" ht="16.5" customHeight="1">
      <c r="A145" s="40"/>
      <c r="B145" s="41"/>
      <c r="C145" s="206" t="s">
        <v>227</v>
      </c>
      <c r="D145" s="206" t="s">
        <v>144</v>
      </c>
      <c r="E145" s="207" t="s">
        <v>1101</v>
      </c>
      <c r="F145" s="208" t="s">
        <v>1102</v>
      </c>
      <c r="G145" s="209" t="s">
        <v>230</v>
      </c>
      <c r="H145" s="210">
        <v>25</v>
      </c>
      <c r="I145" s="211"/>
      <c r="J145" s="212">
        <f>ROUND(I145*H145,2)</f>
        <v>0</v>
      </c>
      <c r="K145" s="208" t="s">
        <v>148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149</v>
      </c>
      <c r="AT145" s="217" t="s">
        <v>144</v>
      </c>
      <c r="AU145" s="217" t="s">
        <v>82</v>
      </c>
      <c r="AY145" s="19" t="s">
        <v>141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149</v>
      </c>
      <c r="BM145" s="217" t="s">
        <v>1103</v>
      </c>
    </row>
    <row r="146" s="2" customFormat="1">
      <c r="A146" s="40"/>
      <c r="B146" s="41"/>
      <c r="C146" s="42"/>
      <c r="D146" s="219" t="s">
        <v>151</v>
      </c>
      <c r="E146" s="42"/>
      <c r="F146" s="220" t="s">
        <v>1104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151</v>
      </c>
      <c r="AU146" s="19" t="s">
        <v>82</v>
      </c>
    </row>
    <row r="147" s="13" customFormat="1">
      <c r="A147" s="13"/>
      <c r="B147" s="224"/>
      <c r="C147" s="225"/>
      <c r="D147" s="226" t="s">
        <v>153</v>
      </c>
      <c r="E147" s="227" t="s">
        <v>19</v>
      </c>
      <c r="F147" s="228" t="s">
        <v>1105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153</v>
      </c>
      <c r="AU147" s="234" t="s">
        <v>82</v>
      </c>
      <c r="AV147" s="13" t="s">
        <v>80</v>
      </c>
      <c r="AW147" s="13" t="s">
        <v>33</v>
      </c>
      <c r="AX147" s="13" t="s">
        <v>72</v>
      </c>
      <c r="AY147" s="234" t="s">
        <v>141</v>
      </c>
    </row>
    <row r="148" s="14" customFormat="1">
      <c r="A148" s="14"/>
      <c r="B148" s="235"/>
      <c r="C148" s="236"/>
      <c r="D148" s="226" t="s">
        <v>153</v>
      </c>
      <c r="E148" s="237" t="s">
        <v>19</v>
      </c>
      <c r="F148" s="238" t="s">
        <v>303</v>
      </c>
      <c r="G148" s="236"/>
      <c r="H148" s="239">
        <v>25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153</v>
      </c>
      <c r="AU148" s="245" t="s">
        <v>82</v>
      </c>
      <c r="AV148" s="14" t="s">
        <v>82</v>
      </c>
      <c r="AW148" s="14" t="s">
        <v>33</v>
      </c>
      <c r="AX148" s="14" t="s">
        <v>80</v>
      </c>
      <c r="AY148" s="245" t="s">
        <v>141</v>
      </c>
    </row>
    <row r="149" s="12" customFormat="1" ht="22.8" customHeight="1">
      <c r="A149" s="12"/>
      <c r="B149" s="190"/>
      <c r="C149" s="191"/>
      <c r="D149" s="192" t="s">
        <v>71</v>
      </c>
      <c r="E149" s="204" t="s">
        <v>149</v>
      </c>
      <c r="F149" s="204" t="s">
        <v>1106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SUM(P150:P153)</f>
        <v>0</v>
      </c>
      <c r="Q149" s="198"/>
      <c r="R149" s="199">
        <f>SUM(R150:R153)</f>
        <v>7.4350000000000005</v>
      </c>
      <c r="S149" s="198"/>
      <c r="T149" s="200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80</v>
      </c>
      <c r="AT149" s="202" t="s">
        <v>71</v>
      </c>
      <c r="AU149" s="202" t="s">
        <v>80</v>
      </c>
      <c r="AY149" s="201" t="s">
        <v>141</v>
      </c>
      <c r="BK149" s="203">
        <f>SUM(BK150:BK153)</f>
        <v>0</v>
      </c>
    </row>
    <row r="150" s="2" customFormat="1" ht="16.5" customHeight="1">
      <c r="A150" s="40"/>
      <c r="B150" s="41"/>
      <c r="C150" s="206" t="s">
        <v>234</v>
      </c>
      <c r="D150" s="206" t="s">
        <v>144</v>
      </c>
      <c r="E150" s="207" t="s">
        <v>1107</v>
      </c>
      <c r="F150" s="208" t="s">
        <v>1108</v>
      </c>
      <c r="G150" s="209" t="s">
        <v>147</v>
      </c>
      <c r="H150" s="210">
        <v>20</v>
      </c>
      <c r="I150" s="211"/>
      <c r="J150" s="212">
        <f>ROUND(I150*H150,2)</f>
        <v>0</v>
      </c>
      <c r="K150" s="208" t="s">
        <v>148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0.37175000000000002</v>
      </c>
      <c r="R150" s="215">
        <f>Q150*H150</f>
        <v>7.4350000000000005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149</v>
      </c>
      <c r="AT150" s="217" t="s">
        <v>144</v>
      </c>
      <c r="AU150" s="217" t="s">
        <v>82</v>
      </c>
      <c r="AY150" s="19" t="s">
        <v>141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149</v>
      </c>
      <c r="BM150" s="217" t="s">
        <v>1109</v>
      </c>
    </row>
    <row r="151" s="2" customFormat="1">
      <c r="A151" s="40"/>
      <c r="B151" s="41"/>
      <c r="C151" s="42"/>
      <c r="D151" s="219" t="s">
        <v>151</v>
      </c>
      <c r="E151" s="42"/>
      <c r="F151" s="220" t="s">
        <v>1110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151</v>
      </c>
      <c r="AU151" s="19" t="s">
        <v>82</v>
      </c>
    </row>
    <row r="152" s="13" customFormat="1">
      <c r="A152" s="13"/>
      <c r="B152" s="224"/>
      <c r="C152" s="225"/>
      <c r="D152" s="226" t="s">
        <v>153</v>
      </c>
      <c r="E152" s="227" t="s">
        <v>19</v>
      </c>
      <c r="F152" s="228" t="s">
        <v>1111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153</v>
      </c>
      <c r="AU152" s="234" t="s">
        <v>82</v>
      </c>
      <c r="AV152" s="13" t="s">
        <v>80</v>
      </c>
      <c r="AW152" s="13" t="s">
        <v>33</v>
      </c>
      <c r="AX152" s="13" t="s">
        <v>72</v>
      </c>
      <c r="AY152" s="234" t="s">
        <v>141</v>
      </c>
    </row>
    <row r="153" s="14" customFormat="1">
      <c r="A153" s="14"/>
      <c r="B153" s="235"/>
      <c r="C153" s="236"/>
      <c r="D153" s="226" t="s">
        <v>153</v>
      </c>
      <c r="E153" s="237" t="s">
        <v>19</v>
      </c>
      <c r="F153" s="238" t="s">
        <v>269</v>
      </c>
      <c r="G153" s="236"/>
      <c r="H153" s="239">
        <v>20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153</v>
      </c>
      <c r="AU153" s="245" t="s">
        <v>82</v>
      </c>
      <c r="AV153" s="14" t="s">
        <v>82</v>
      </c>
      <c r="AW153" s="14" t="s">
        <v>33</v>
      </c>
      <c r="AX153" s="14" t="s">
        <v>80</v>
      </c>
      <c r="AY153" s="245" t="s">
        <v>141</v>
      </c>
    </row>
    <row r="154" s="12" customFormat="1" ht="22.8" customHeight="1">
      <c r="A154" s="12"/>
      <c r="B154" s="190"/>
      <c r="C154" s="191"/>
      <c r="D154" s="192" t="s">
        <v>71</v>
      </c>
      <c r="E154" s="204" t="s">
        <v>170</v>
      </c>
      <c r="F154" s="204" t="s">
        <v>1112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SUM(P155:P158)</f>
        <v>0</v>
      </c>
      <c r="Q154" s="198"/>
      <c r="R154" s="199">
        <f>SUM(R155:R158)</f>
        <v>4.6000000000000005</v>
      </c>
      <c r="S154" s="198"/>
      <c r="T154" s="20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80</v>
      </c>
      <c r="AT154" s="202" t="s">
        <v>71</v>
      </c>
      <c r="AU154" s="202" t="s">
        <v>80</v>
      </c>
      <c r="AY154" s="201" t="s">
        <v>141</v>
      </c>
      <c r="BK154" s="203">
        <f>SUM(BK155:BK158)</f>
        <v>0</v>
      </c>
    </row>
    <row r="155" s="2" customFormat="1" ht="24.15" customHeight="1">
      <c r="A155" s="40"/>
      <c r="B155" s="41"/>
      <c r="C155" s="206" t="s">
        <v>239</v>
      </c>
      <c r="D155" s="206" t="s">
        <v>144</v>
      </c>
      <c r="E155" s="207" t="s">
        <v>1113</v>
      </c>
      <c r="F155" s="208" t="s">
        <v>1114</v>
      </c>
      <c r="G155" s="209" t="s">
        <v>147</v>
      </c>
      <c r="H155" s="210">
        <v>20</v>
      </c>
      <c r="I155" s="211"/>
      <c r="J155" s="212">
        <f>ROUND(I155*H155,2)</f>
        <v>0</v>
      </c>
      <c r="K155" s="208" t="s">
        <v>148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0.23000000000000001</v>
      </c>
      <c r="R155" s="215">
        <f>Q155*H155</f>
        <v>4.6000000000000005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149</v>
      </c>
      <c r="AT155" s="217" t="s">
        <v>144</v>
      </c>
      <c r="AU155" s="217" t="s">
        <v>82</v>
      </c>
      <c r="AY155" s="19" t="s">
        <v>141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149</v>
      </c>
      <c r="BM155" s="217" t="s">
        <v>1115</v>
      </c>
    </row>
    <row r="156" s="2" customFormat="1">
      <c r="A156" s="40"/>
      <c r="B156" s="41"/>
      <c r="C156" s="42"/>
      <c r="D156" s="219" t="s">
        <v>151</v>
      </c>
      <c r="E156" s="42"/>
      <c r="F156" s="220" t="s">
        <v>1116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151</v>
      </c>
      <c r="AU156" s="19" t="s">
        <v>82</v>
      </c>
    </row>
    <row r="157" s="13" customFormat="1">
      <c r="A157" s="13"/>
      <c r="B157" s="224"/>
      <c r="C157" s="225"/>
      <c r="D157" s="226" t="s">
        <v>153</v>
      </c>
      <c r="E157" s="227" t="s">
        <v>19</v>
      </c>
      <c r="F157" s="228" t="s">
        <v>1050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153</v>
      </c>
      <c r="AU157" s="234" t="s">
        <v>82</v>
      </c>
      <c r="AV157" s="13" t="s">
        <v>80</v>
      </c>
      <c r="AW157" s="13" t="s">
        <v>33</v>
      </c>
      <c r="AX157" s="13" t="s">
        <v>72</v>
      </c>
      <c r="AY157" s="234" t="s">
        <v>141</v>
      </c>
    </row>
    <row r="158" s="14" customFormat="1">
      <c r="A158" s="14"/>
      <c r="B158" s="235"/>
      <c r="C158" s="236"/>
      <c r="D158" s="226" t="s">
        <v>153</v>
      </c>
      <c r="E158" s="237" t="s">
        <v>19</v>
      </c>
      <c r="F158" s="238" t="s">
        <v>1038</v>
      </c>
      <c r="G158" s="236"/>
      <c r="H158" s="239">
        <v>20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153</v>
      </c>
      <c r="AU158" s="245" t="s">
        <v>82</v>
      </c>
      <c r="AV158" s="14" t="s">
        <v>82</v>
      </c>
      <c r="AW158" s="14" t="s">
        <v>33</v>
      </c>
      <c r="AX158" s="14" t="s">
        <v>80</v>
      </c>
      <c r="AY158" s="245" t="s">
        <v>141</v>
      </c>
    </row>
    <row r="159" s="12" customFormat="1" ht="22.8" customHeight="1">
      <c r="A159" s="12"/>
      <c r="B159" s="190"/>
      <c r="C159" s="191"/>
      <c r="D159" s="192" t="s">
        <v>71</v>
      </c>
      <c r="E159" s="204" t="s">
        <v>197</v>
      </c>
      <c r="F159" s="204" t="s">
        <v>1117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SUM(P160:P179)</f>
        <v>0</v>
      </c>
      <c r="Q159" s="198"/>
      <c r="R159" s="199">
        <f>SUM(R160:R179)</f>
        <v>0.49512250000000002</v>
      </c>
      <c r="S159" s="198"/>
      <c r="T159" s="200">
        <f>SUM(T160:T179)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80</v>
      </c>
      <c r="AT159" s="202" t="s">
        <v>71</v>
      </c>
      <c r="AU159" s="202" t="s">
        <v>80</v>
      </c>
      <c r="AY159" s="201" t="s">
        <v>141</v>
      </c>
      <c r="BK159" s="203">
        <f>SUM(BK160:BK179)</f>
        <v>0</v>
      </c>
    </row>
    <row r="160" s="2" customFormat="1" ht="21.75" customHeight="1">
      <c r="A160" s="40"/>
      <c r="B160" s="41"/>
      <c r="C160" s="206" t="s">
        <v>184</v>
      </c>
      <c r="D160" s="206" t="s">
        <v>144</v>
      </c>
      <c r="E160" s="207" t="s">
        <v>1118</v>
      </c>
      <c r="F160" s="208" t="s">
        <v>1119</v>
      </c>
      <c r="G160" s="209" t="s">
        <v>230</v>
      </c>
      <c r="H160" s="210">
        <v>25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1.0000000000000001E-05</v>
      </c>
      <c r="R160" s="215">
        <f>Q160*H160</f>
        <v>0.00025000000000000001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149</v>
      </c>
      <c r="AT160" s="217" t="s">
        <v>144</v>
      </c>
      <c r="AU160" s="217" t="s">
        <v>82</v>
      </c>
      <c r="AY160" s="19" t="s">
        <v>141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149</v>
      </c>
      <c r="BM160" s="217" t="s">
        <v>1120</v>
      </c>
    </row>
    <row r="161" s="14" customFormat="1">
      <c r="A161" s="14"/>
      <c r="B161" s="235"/>
      <c r="C161" s="236"/>
      <c r="D161" s="226" t="s">
        <v>153</v>
      </c>
      <c r="E161" s="237" t="s">
        <v>19</v>
      </c>
      <c r="F161" s="238" t="s">
        <v>303</v>
      </c>
      <c r="G161" s="236"/>
      <c r="H161" s="239">
        <v>25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153</v>
      </c>
      <c r="AU161" s="245" t="s">
        <v>82</v>
      </c>
      <c r="AV161" s="14" t="s">
        <v>82</v>
      </c>
      <c r="AW161" s="14" t="s">
        <v>33</v>
      </c>
      <c r="AX161" s="14" t="s">
        <v>80</v>
      </c>
      <c r="AY161" s="245" t="s">
        <v>141</v>
      </c>
    </row>
    <row r="162" s="2" customFormat="1" ht="16.5" customHeight="1">
      <c r="A162" s="40"/>
      <c r="B162" s="41"/>
      <c r="C162" s="257" t="s">
        <v>252</v>
      </c>
      <c r="D162" s="257" t="s">
        <v>188</v>
      </c>
      <c r="E162" s="258" t="s">
        <v>1121</v>
      </c>
      <c r="F162" s="259" t="s">
        <v>1122</v>
      </c>
      <c r="G162" s="260" t="s">
        <v>230</v>
      </c>
      <c r="H162" s="261">
        <v>25.75</v>
      </c>
      <c r="I162" s="262"/>
      <c r="J162" s="263">
        <f>ROUND(I162*H162,2)</f>
        <v>0</v>
      </c>
      <c r="K162" s="259" t="s">
        <v>148</v>
      </c>
      <c r="L162" s="264"/>
      <c r="M162" s="265" t="s">
        <v>19</v>
      </c>
      <c r="N162" s="266" t="s">
        <v>43</v>
      </c>
      <c r="O162" s="86"/>
      <c r="P162" s="215">
        <f>O162*H162</f>
        <v>0</v>
      </c>
      <c r="Q162" s="215">
        <v>0.0012700000000000001</v>
      </c>
      <c r="R162" s="215">
        <f>Q162*H162</f>
        <v>0.032702500000000002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197</v>
      </c>
      <c r="AT162" s="217" t="s">
        <v>188</v>
      </c>
      <c r="AU162" s="217" t="s">
        <v>82</v>
      </c>
      <c r="AY162" s="19" t="s">
        <v>141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149</v>
      </c>
      <c r="BM162" s="217" t="s">
        <v>1123</v>
      </c>
    </row>
    <row r="163" s="2" customFormat="1">
      <c r="A163" s="40"/>
      <c r="B163" s="41"/>
      <c r="C163" s="42"/>
      <c r="D163" s="226" t="s">
        <v>1056</v>
      </c>
      <c r="E163" s="42"/>
      <c r="F163" s="270" t="s">
        <v>1124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1056</v>
      </c>
      <c r="AU163" s="19" t="s">
        <v>82</v>
      </c>
    </row>
    <row r="164" s="14" customFormat="1">
      <c r="A164" s="14"/>
      <c r="B164" s="235"/>
      <c r="C164" s="236"/>
      <c r="D164" s="226" t="s">
        <v>153</v>
      </c>
      <c r="E164" s="237" t="s">
        <v>19</v>
      </c>
      <c r="F164" s="238" t="s">
        <v>303</v>
      </c>
      <c r="G164" s="236"/>
      <c r="H164" s="239">
        <v>25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153</v>
      </c>
      <c r="AU164" s="245" t="s">
        <v>82</v>
      </c>
      <c r="AV164" s="14" t="s">
        <v>82</v>
      </c>
      <c r="AW164" s="14" t="s">
        <v>33</v>
      </c>
      <c r="AX164" s="14" t="s">
        <v>72</v>
      </c>
      <c r="AY164" s="245" t="s">
        <v>141</v>
      </c>
    </row>
    <row r="165" s="14" customFormat="1">
      <c r="A165" s="14"/>
      <c r="B165" s="235"/>
      <c r="C165" s="236"/>
      <c r="D165" s="226" t="s">
        <v>153</v>
      </c>
      <c r="E165" s="237" t="s">
        <v>19</v>
      </c>
      <c r="F165" s="238" t="s">
        <v>1125</v>
      </c>
      <c r="G165" s="236"/>
      <c r="H165" s="239">
        <v>25.75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153</v>
      </c>
      <c r="AU165" s="245" t="s">
        <v>82</v>
      </c>
      <c r="AV165" s="14" t="s">
        <v>82</v>
      </c>
      <c r="AW165" s="14" t="s">
        <v>33</v>
      </c>
      <c r="AX165" s="14" t="s">
        <v>80</v>
      </c>
      <c r="AY165" s="245" t="s">
        <v>141</v>
      </c>
    </row>
    <row r="166" s="2" customFormat="1" ht="24.15" customHeight="1">
      <c r="A166" s="40"/>
      <c r="B166" s="41"/>
      <c r="C166" s="206" t="s">
        <v>258</v>
      </c>
      <c r="D166" s="206" t="s">
        <v>144</v>
      </c>
      <c r="E166" s="207" t="s">
        <v>1126</v>
      </c>
      <c r="F166" s="208" t="s">
        <v>1127</v>
      </c>
      <c r="G166" s="209" t="s">
        <v>298</v>
      </c>
      <c r="H166" s="210">
        <v>7</v>
      </c>
      <c r="I166" s="211"/>
      <c r="J166" s="212">
        <f>ROUND(I166*H166,2)</f>
        <v>0</v>
      </c>
      <c r="K166" s="208" t="s">
        <v>148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149</v>
      </c>
      <c r="AT166" s="217" t="s">
        <v>144</v>
      </c>
      <c r="AU166" s="217" t="s">
        <v>82</v>
      </c>
      <c r="AY166" s="19" t="s">
        <v>141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149</v>
      </c>
      <c r="BM166" s="217" t="s">
        <v>1128</v>
      </c>
    </row>
    <row r="167" s="2" customFormat="1">
      <c r="A167" s="40"/>
      <c r="B167" s="41"/>
      <c r="C167" s="42"/>
      <c r="D167" s="219" t="s">
        <v>151</v>
      </c>
      <c r="E167" s="42"/>
      <c r="F167" s="220" t="s">
        <v>1129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151</v>
      </c>
      <c r="AU167" s="19" t="s">
        <v>82</v>
      </c>
    </row>
    <row r="168" s="13" customFormat="1">
      <c r="A168" s="13"/>
      <c r="B168" s="224"/>
      <c r="C168" s="225"/>
      <c r="D168" s="226" t="s">
        <v>153</v>
      </c>
      <c r="E168" s="227" t="s">
        <v>19</v>
      </c>
      <c r="F168" s="228" t="s">
        <v>1130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153</v>
      </c>
      <c r="AU168" s="234" t="s">
        <v>82</v>
      </c>
      <c r="AV168" s="13" t="s">
        <v>80</v>
      </c>
      <c r="AW168" s="13" t="s">
        <v>33</v>
      </c>
      <c r="AX168" s="13" t="s">
        <v>72</v>
      </c>
      <c r="AY168" s="234" t="s">
        <v>141</v>
      </c>
    </row>
    <row r="169" s="14" customFormat="1">
      <c r="A169" s="14"/>
      <c r="B169" s="235"/>
      <c r="C169" s="236"/>
      <c r="D169" s="226" t="s">
        <v>153</v>
      </c>
      <c r="E169" s="237" t="s">
        <v>19</v>
      </c>
      <c r="F169" s="238" t="s">
        <v>187</v>
      </c>
      <c r="G169" s="236"/>
      <c r="H169" s="239">
        <v>7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153</v>
      </c>
      <c r="AU169" s="245" t="s">
        <v>82</v>
      </c>
      <c r="AV169" s="14" t="s">
        <v>82</v>
      </c>
      <c r="AW169" s="14" t="s">
        <v>33</v>
      </c>
      <c r="AX169" s="14" t="s">
        <v>80</v>
      </c>
      <c r="AY169" s="245" t="s">
        <v>141</v>
      </c>
    </row>
    <row r="170" s="2" customFormat="1" ht="16.5" customHeight="1">
      <c r="A170" s="40"/>
      <c r="B170" s="41"/>
      <c r="C170" s="257" t="s">
        <v>263</v>
      </c>
      <c r="D170" s="257" t="s">
        <v>188</v>
      </c>
      <c r="E170" s="258" t="s">
        <v>1131</v>
      </c>
      <c r="F170" s="259" t="s">
        <v>1132</v>
      </c>
      <c r="G170" s="260" t="s">
        <v>298</v>
      </c>
      <c r="H170" s="261">
        <v>7</v>
      </c>
      <c r="I170" s="262"/>
      <c r="J170" s="263">
        <f>ROUND(I170*H170,2)</f>
        <v>0</v>
      </c>
      <c r="K170" s="259" t="s">
        <v>148</v>
      </c>
      <c r="L170" s="264"/>
      <c r="M170" s="265" t="s">
        <v>19</v>
      </c>
      <c r="N170" s="266" t="s">
        <v>43</v>
      </c>
      <c r="O170" s="86"/>
      <c r="P170" s="215">
        <f>O170*H170</f>
        <v>0</v>
      </c>
      <c r="Q170" s="215">
        <v>0.00040000000000000002</v>
      </c>
      <c r="R170" s="215">
        <f>Q170*H170</f>
        <v>0.0028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197</v>
      </c>
      <c r="AT170" s="217" t="s">
        <v>188</v>
      </c>
      <c r="AU170" s="217" t="s">
        <v>82</v>
      </c>
      <c r="AY170" s="19" t="s">
        <v>141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149</v>
      </c>
      <c r="BM170" s="217" t="s">
        <v>1133</v>
      </c>
    </row>
    <row r="171" s="14" customFormat="1">
      <c r="A171" s="14"/>
      <c r="B171" s="235"/>
      <c r="C171" s="236"/>
      <c r="D171" s="226" t="s">
        <v>153</v>
      </c>
      <c r="E171" s="237" t="s">
        <v>19</v>
      </c>
      <c r="F171" s="238" t="s">
        <v>187</v>
      </c>
      <c r="G171" s="236"/>
      <c r="H171" s="239">
        <v>7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153</v>
      </c>
      <c r="AU171" s="245" t="s">
        <v>82</v>
      </c>
      <c r="AV171" s="14" t="s">
        <v>82</v>
      </c>
      <c r="AW171" s="14" t="s">
        <v>33</v>
      </c>
      <c r="AX171" s="14" t="s">
        <v>80</v>
      </c>
      <c r="AY171" s="245" t="s">
        <v>141</v>
      </c>
    </row>
    <row r="172" s="2" customFormat="1" ht="16.5" customHeight="1">
      <c r="A172" s="40"/>
      <c r="B172" s="41"/>
      <c r="C172" s="206" t="s">
        <v>269</v>
      </c>
      <c r="D172" s="206" t="s">
        <v>144</v>
      </c>
      <c r="E172" s="207" t="s">
        <v>1134</v>
      </c>
      <c r="F172" s="208" t="s">
        <v>1135</v>
      </c>
      <c r="G172" s="209" t="s">
        <v>230</v>
      </c>
      <c r="H172" s="210">
        <v>25</v>
      </c>
      <c r="I172" s="211"/>
      <c r="J172" s="212">
        <f>ROUND(I172*H172,2)</f>
        <v>0</v>
      </c>
      <c r="K172" s="208" t="s">
        <v>148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149</v>
      </c>
      <c r="AT172" s="217" t="s">
        <v>144</v>
      </c>
      <c r="AU172" s="217" t="s">
        <v>82</v>
      </c>
      <c r="AY172" s="19" t="s">
        <v>141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149</v>
      </c>
      <c r="BM172" s="217" t="s">
        <v>1136</v>
      </c>
    </row>
    <row r="173" s="2" customFormat="1">
      <c r="A173" s="40"/>
      <c r="B173" s="41"/>
      <c r="C173" s="42"/>
      <c r="D173" s="219" t="s">
        <v>151</v>
      </c>
      <c r="E173" s="42"/>
      <c r="F173" s="220" t="s">
        <v>1137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151</v>
      </c>
      <c r="AU173" s="19" t="s">
        <v>82</v>
      </c>
    </row>
    <row r="174" s="14" customFormat="1">
      <c r="A174" s="14"/>
      <c r="B174" s="235"/>
      <c r="C174" s="236"/>
      <c r="D174" s="226" t="s">
        <v>153</v>
      </c>
      <c r="E174" s="237" t="s">
        <v>19</v>
      </c>
      <c r="F174" s="238" t="s">
        <v>303</v>
      </c>
      <c r="G174" s="236"/>
      <c r="H174" s="239">
        <v>25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153</v>
      </c>
      <c r="AU174" s="245" t="s">
        <v>82</v>
      </c>
      <c r="AV174" s="14" t="s">
        <v>82</v>
      </c>
      <c r="AW174" s="14" t="s">
        <v>33</v>
      </c>
      <c r="AX174" s="14" t="s">
        <v>80</v>
      </c>
      <c r="AY174" s="245" t="s">
        <v>141</v>
      </c>
    </row>
    <row r="175" s="2" customFormat="1" ht="16.5" customHeight="1">
      <c r="A175" s="40"/>
      <c r="B175" s="41"/>
      <c r="C175" s="206" t="s">
        <v>7</v>
      </c>
      <c r="D175" s="206" t="s">
        <v>144</v>
      </c>
      <c r="E175" s="207" t="s">
        <v>1138</v>
      </c>
      <c r="F175" s="208" t="s">
        <v>1139</v>
      </c>
      <c r="G175" s="209" t="s">
        <v>298</v>
      </c>
      <c r="H175" s="210">
        <v>1</v>
      </c>
      <c r="I175" s="211"/>
      <c r="J175" s="212">
        <f>ROUND(I175*H175,2)</f>
        <v>0</v>
      </c>
      <c r="K175" s="208" t="s">
        <v>148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0.45937</v>
      </c>
      <c r="R175" s="215">
        <f>Q175*H175</f>
        <v>0.45937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149</v>
      </c>
      <c r="AT175" s="217" t="s">
        <v>144</v>
      </c>
      <c r="AU175" s="217" t="s">
        <v>82</v>
      </c>
      <c r="AY175" s="19" t="s">
        <v>141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149</v>
      </c>
      <c r="BM175" s="217" t="s">
        <v>1140</v>
      </c>
    </row>
    <row r="176" s="2" customFormat="1">
      <c r="A176" s="40"/>
      <c r="B176" s="41"/>
      <c r="C176" s="42"/>
      <c r="D176" s="219" t="s">
        <v>151</v>
      </c>
      <c r="E176" s="42"/>
      <c r="F176" s="220" t="s">
        <v>1141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151</v>
      </c>
      <c r="AU176" s="19" t="s">
        <v>82</v>
      </c>
    </row>
    <row r="177" s="14" customFormat="1">
      <c r="A177" s="14"/>
      <c r="B177" s="235"/>
      <c r="C177" s="236"/>
      <c r="D177" s="226" t="s">
        <v>153</v>
      </c>
      <c r="E177" s="237" t="s">
        <v>19</v>
      </c>
      <c r="F177" s="238" t="s">
        <v>80</v>
      </c>
      <c r="G177" s="236"/>
      <c r="H177" s="239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153</v>
      </c>
      <c r="AU177" s="245" t="s">
        <v>82</v>
      </c>
      <c r="AV177" s="14" t="s">
        <v>82</v>
      </c>
      <c r="AW177" s="14" t="s">
        <v>33</v>
      </c>
      <c r="AX177" s="14" t="s">
        <v>80</v>
      </c>
      <c r="AY177" s="245" t="s">
        <v>141</v>
      </c>
    </row>
    <row r="178" s="2" customFormat="1" ht="24.15" customHeight="1">
      <c r="A178" s="40"/>
      <c r="B178" s="41"/>
      <c r="C178" s="206" t="s">
        <v>280</v>
      </c>
      <c r="D178" s="206" t="s">
        <v>144</v>
      </c>
      <c r="E178" s="207" t="s">
        <v>1142</v>
      </c>
      <c r="F178" s="208" t="s">
        <v>1143</v>
      </c>
      <c r="G178" s="209" t="s">
        <v>255</v>
      </c>
      <c r="H178" s="210">
        <v>0.495</v>
      </c>
      <c r="I178" s="211"/>
      <c r="J178" s="212">
        <f>ROUND(I178*H178,2)</f>
        <v>0</v>
      </c>
      <c r="K178" s="208" t="s">
        <v>148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149</v>
      </c>
      <c r="AT178" s="217" t="s">
        <v>144</v>
      </c>
      <c r="AU178" s="217" t="s">
        <v>82</v>
      </c>
      <c r="AY178" s="19" t="s">
        <v>141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149</v>
      </c>
      <c r="BM178" s="217" t="s">
        <v>1144</v>
      </c>
    </row>
    <row r="179" s="2" customFormat="1">
      <c r="A179" s="40"/>
      <c r="B179" s="41"/>
      <c r="C179" s="42"/>
      <c r="D179" s="219" t="s">
        <v>151</v>
      </c>
      <c r="E179" s="42"/>
      <c r="F179" s="220" t="s">
        <v>1145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151</v>
      </c>
      <c r="AU179" s="19" t="s">
        <v>82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195</v>
      </c>
      <c r="F180" s="204" t="s">
        <v>1146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SUM(P181:P188)</f>
        <v>0</v>
      </c>
      <c r="Q180" s="198"/>
      <c r="R180" s="199">
        <f>SUM(R181:R188)</f>
        <v>0.0012000000000000001</v>
      </c>
      <c r="S180" s="198"/>
      <c r="T180" s="200">
        <f>SUM(T181:T188)</f>
        <v>0.35999999999999999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80</v>
      </c>
      <c r="AT180" s="202" t="s">
        <v>71</v>
      </c>
      <c r="AU180" s="202" t="s">
        <v>80</v>
      </c>
      <c r="AY180" s="201" t="s">
        <v>141</v>
      </c>
      <c r="BK180" s="203">
        <f>SUM(BK181:BK188)</f>
        <v>0</v>
      </c>
    </row>
    <row r="181" s="2" customFormat="1" ht="16.5" customHeight="1">
      <c r="A181" s="40"/>
      <c r="B181" s="41"/>
      <c r="C181" s="206" t="s">
        <v>285</v>
      </c>
      <c r="D181" s="206" t="s">
        <v>144</v>
      </c>
      <c r="E181" s="207" t="s">
        <v>1147</v>
      </c>
      <c r="F181" s="208" t="s">
        <v>1148</v>
      </c>
      <c r="G181" s="209" t="s">
        <v>230</v>
      </c>
      <c r="H181" s="210">
        <v>40</v>
      </c>
      <c r="I181" s="211"/>
      <c r="J181" s="212">
        <f>ROUND(I181*H181,2)</f>
        <v>0</v>
      </c>
      <c r="K181" s="208" t="s">
        <v>148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3.0000000000000001E-05</v>
      </c>
      <c r="R181" s="215">
        <f>Q181*H181</f>
        <v>0.0012000000000000001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149</v>
      </c>
      <c r="AT181" s="217" t="s">
        <v>144</v>
      </c>
      <c r="AU181" s="217" t="s">
        <v>82</v>
      </c>
      <c r="AY181" s="19" t="s">
        <v>141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149</v>
      </c>
      <c r="BM181" s="217" t="s">
        <v>1149</v>
      </c>
    </row>
    <row r="182" s="2" customFormat="1">
      <c r="A182" s="40"/>
      <c r="B182" s="41"/>
      <c r="C182" s="42"/>
      <c r="D182" s="219" t="s">
        <v>151</v>
      </c>
      <c r="E182" s="42"/>
      <c r="F182" s="220" t="s">
        <v>1150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151</v>
      </c>
      <c r="AU182" s="19" t="s">
        <v>82</v>
      </c>
    </row>
    <row r="183" s="13" customFormat="1">
      <c r="A183" s="13"/>
      <c r="B183" s="224"/>
      <c r="C183" s="225"/>
      <c r="D183" s="226" t="s">
        <v>153</v>
      </c>
      <c r="E183" s="227" t="s">
        <v>19</v>
      </c>
      <c r="F183" s="228" t="s">
        <v>1151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153</v>
      </c>
      <c r="AU183" s="234" t="s">
        <v>82</v>
      </c>
      <c r="AV183" s="13" t="s">
        <v>80</v>
      </c>
      <c r="AW183" s="13" t="s">
        <v>33</v>
      </c>
      <c r="AX183" s="13" t="s">
        <v>72</v>
      </c>
      <c r="AY183" s="234" t="s">
        <v>141</v>
      </c>
    </row>
    <row r="184" s="14" customFormat="1">
      <c r="A184" s="14"/>
      <c r="B184" s="235"/>
      <c r="C184" s="236"/>
      <c r="D184" s="226" t="s">
        <v>153</v>
      </c>
      <c r="E184" s="237" t="s">
        <v>19</v>
      </c>
      <c r="F184" s="238" t="s">
        <v>1152</v>
      </c>
      <c r="G184" s="236"/>
      <c r="H184" s="239">
        <v>40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153</v>
      </c>
      <c r="AU184" s="245" t="s">
        <v>82</v>
      </c>
      <c r="AV184" s="14" t="s">
        <v>82</v>
      </c>
      <c r="AW184" s="14" t="s">
        <v>33</v>
      </c>
      <c r="AX184" s="14" t="s">
        <v>80</v>
      </c>
      <c r="AY184" s="245" t="s">
        <v>141</v>
      </c>
    </row>
    <row r="185" s="2" customFormat="1" ht="21.75" customHeight="1">
      <c r="A185" s="40"/>
      <c r="B185" s="41"/>
      <c r="C185" s="206" t="s">
        <v>295</v>
      </c>
      <c r="D185" s="206" t="s">
        <v>144</v>
      </c>
      <c r="E185" s="207" t="s">
        <v>1153</v>
      </c>
      <c r="F185" s="208" t="s">
        <v>1154</v>
      </c>
      <c r="G185" s="209" t="s">
        <v>230</v>
      </c>
      <c r="H185" s="210">
        <v>40</v>
      </c>
      <c r="I185" s="211"/>
      <c r="J185" s="212">
        <f>ROUND(I185*H185,2)</f>
        <v>0</v>
      </c>
      <c r="K185" s="208" t="s">
        <v>148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0.0089999999999999993</v>
      </c>
      <c r="T185" s="216">
        <f>S185*H185</f>
        <v>0.35999999999999999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149</v>
      </c>
      <c r="AT185" s="217" t="s">
        <v>144</v>
      </c>
      <c r="AU185" s="217" t="s">
        <v>82</v>
      </c>
      <c r="AY185" s="19" t="s">
        <v>141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149</v>
      </c>
      <c r="BM185" s="217" t="s">
        <v>1155</v>
      </c>
    </row>
    <row r="186" s="2" customFormat="1">
      <c r="A186" s="40"/>
      <c r="B186" s="41"/>
      <c r="C186" s="42"/>
      <c r="D186" s="219" t="s">
        <v>151</v>
      </c>
      <c r="E186" s="42"/>
      <c r="F186" s="220" t="s">
        <v>1156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151</v>
      </c>
      <c r="AU186" s="19" t="s">
        <v>82</v>
      </c>
    </row>
    <row r="187" s="13" customFormat="1">
      <c r="A187" s="13"/>
      <c r="B187" s="224"/>
      <c r="C187" s="225"/>
      <c r="D187" s="226" t="s">
        <v>153</v>
      </c>
      <c r="E187" s="227" t="s">
        <v>19</v>
      </c>
      <c r="F187" s="228" t="s">
        <v>1157</v>
      </c>
      <c r="G187" s="225"/>
      <c r="H187" s="227" t="s">
        <v>19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153</v>
      </c>
      <c r="AU187" s="234" t="s">
        <v>82</v>
      </c>
      <c r="AV187" s="13" t="s">
        <v>80</v>
      </c>
      <c r="AW187" s="13" t="s">
        <v>33</v>
      </c>
      <c r="AX187" s="13" t="s">
        <v>72</v>
      </c>
      <c r="AY187" s="234" t="s">
        <v>141</v>
      </c>
    </row>
    <row r="188" s="14" customFormat="1">
      <c r="A188" s="14"/>
      <c r="B188" s="235"/>
      <c r="C188" s="236"/>
      <c r="D188" s="226" t="s">
        <v>153</v>
      </c>
      <c r="E188" s="237" t="s">
        <v>19</v>
      </c>
      <c r="F188" s="238" t="s">
        <v>390</v>
      </c>
      <c r="G188" s="236"/>
      <c r="H188" s="239">
        <v>40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153</v>
      </c>
      <c r="AU188" s="245" t="s">
        <v>82</v>
      </c>
      <c r="AV188" s="14" t="s">
        <v>82</v>
      </c>
      <c r="AW188" s="14" t="s">
        <v>33</v>
      </c>
      <c r="AX188" s="14" t="s">
        <v>80</v>
      </c>
      <c r="AY188" s="245" t="s">
        <v>141</v>
      </c>
    </row>
    <row r="189" s="12" customFormat="1" ht="22.8" customHeight="1">
      <c r="A189" s="12"/>
      <c r="B189" s="190"/>
      <c r="C189" s="191"/>
      <c r="D189" s="192" t="s">
        <v>71</v>
      </c>
      <c r="E189" s="204" t="s">
        <v>250</v>
      </c>
      <c r="F189" s="204" t="s">
        <v>251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SUM(P190:P205)</f>
        <v>0</v>
      </c>
      <c r="Q189" s="198"/>
      <c r="R189" s="199">
        <f>SUM(R190:R205)</f>
        <v>0</v>
      </c>
      <c r="S189" s="198"/>
      <c r="T189" s="200">
        <f>SUM(T190:T205)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80</v>
      </c>
      <c r="AT189" s="202" t="s">
        <v>71</v>
      </c>
      <c r="AU189" s="202" t="s">
        <v>80</v>
      </c>
      <c r="AY189" s="201" t="s">
        <v>141</v>
      </c>
      <c r="BK189" s="203">
        <f>SUM(BK190:BK205)</f>
        <v>0</v>
      </c>
    </row>
    <row r="190" s="2" customFormat="1" ht="16.5" customHeight="1">
      <c r="A190" s="40"/>
      <c r="B190" s="41"/>
      <c r="C190" s="206" t="s">
        <v>303</v>
      </c>
      <c r="D190" s="206" t="s">
        <v>144</v>
      </c>
      <c r="E190" s="207" t="s">
        <v>1158</v>
      </c>
      <c r="F190" s="208" t="s">
        <v>1159</v>
      </c>
      <c r="G190" s="209" t="s">
        <v>255</v>
      </c>
      <c r="H190" s="210">
        <v>27.5</v>
      </c>
      <c r="I190" s="211"/>
      <c r="J190" s="212">
        <f>ROUND(I190*H190,2)</f>
        <v>0</v>
      </c>
      <c r="K190" s="208" t="s">
        <v>148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149</v>
      </c>
      <c r="AT190" s="217" t="s">
        <v>144</v>
      </c>
      <c r="AU190" s="217" t="s">
        <v>82</v>
      </c>
      <c r="AY190" s="19" t="s">
        <v>141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149</v>
      </c>
      <c r="BM190" s="217" t="s">
        <v>1160</v>
      </c>
    </row>
    <row r="191" s="2" customFormat="1">
      <c r="A191" s="40"/>
      <c r="B191" s="41"/>
      <c r="C191" s="42"/>
      <c r="D191" s="219" t="s">
        <v>151</v>
      </c>
      <c r="E191" s="42"/>
      <c r="F191" s="220" t="s">
        <v>1161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151</v>
      </c>
      <c r="AU191" s="19" t="s">
        <v>82</v>
      </c>
    </row>
    <row r="192" s="14" customFormat="1">
      <c r="A192" s="14"/>
      <c r="B192" s="235"/>
      <c r="C192" s="236"/>
      <c r="D192" s="226" t="s">
        <v>153</v>
      </c>
      <c r="E192" s="237" t="s">
        <v>19</v>
      </c>
      <c r="F192" s="238" t="s">
        <v>1162</v>
      </c>
      <c r="G192" s="236"/>
      <c r="H192" s="239">
        <v>27.5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153</v>
      </c>
      <c r="AU192" s="245" t="s">
        <v>82</v>
      </c>
      <c r="AV192" s="14" t="s">
        <v>82</v>
      </c>
      <c r="AW192" s="14" t="s">
        <v>33</v>
      </c>
      <c r="AX192" s="14" t="s">
        <v>80</v>
      </c>
      <c r="AY192" s="245" t="s">
        <v>141</v>
      </c>
    </row>
    <row r="193" s="2" customFormat="1" ht="16.5" customHeight="1">
      <c r="A193" s="40"/>
      <c r="B193" s="41"/>
      <c r="C193" s="206" t="s">
        <v>307</v>
      </c>
      <c r="D193" s="206" t="s">
        <v>144</v>
      </c>
      <c r="E193" s="207" t="s">
        <v>1163</v>
      </c>
      <c r="F193" s="208" t="s">
        <v>1164</v>
      </c>
      <c r="G193" s="209" t="s">
        <v>255</v>
      </c>
      <c r="H193" s="210">
        <v>275</v>
      </c>
      <c r="I193" s="211"/>
      <c r="J193" s="212">
        <f>ROUND(I193*H193,2)</f>
        <v>0</v>
      </c>
      <c r="K193" s="208" t="s">
        <v>148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149</v>
      </c>
      <c r="AT193" s="217" t="s">
        <v>144</v>
      </c>
      <c r="AU193" s="217" t="s">
        <v>82</v>
      </c>
      <c r="AY193" s="19" t="s">
        <v>141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149</v>
      </c>
      <c r="BM193" s="217" t="s">
        <v>1165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1166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82</v>
      </c>
    </row>
    <row r="195" s="2" customFormat="1">
      <c r="A195" s="40"/>
      <c r="B195" s="41"/>
      <c r="C195" s="42"/>
      <c r="D195" s="226" t="s">
        <v>1056</v>
      </c>
      <c r="E195" s="42"/>
      <c r="F195" s="270" t="s">
        <v>1167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1056</v>
      </c>
      <c r="AU195" s="19" t="s">
        <v>82</v>
      </c>
    </row>
    <row r="196" s="14" customFormat="1">
      <c r="A196" s="14"/>
      <c r="B196" s="235"/>
      <c r="C196" s="236"/>
      <c r="D196" s="226" t="s">
        <v>153</v>
      </c>
      <c r="E196" s="237" t="s">
        <v>19</v>
      </c>
      <c r="F196" s="238" t="s">
        <v>1168</v>
      </c>
      <c r="G196" s="236"/>
      <c r="H196" s="239">
        <v>275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153</v>
      </c>
      <c r="AU196" s="245" t="s">
        <v>82</v>
      </c>
      <c r="AV196" s="14" t="s">
        <v>82</v>
      </c>
      <c r="AW196" s="14" t="s">
        <v>33</v>
      </c>
      <c r="AX196" s="14" t="s">
        <v>80</v>
      </c>
      <c r="AY196" s="245" t="s">
        <v>141</v>
      </c>
    </row>
    <row r="197" s="2" customFormat="1" ht="24.15" customHeight="1">
      <c r="A197" s="40"/>
      <c r="B197" s="41"/>
      <c r="C197" s="206" t="s">
        <v>312</v>
      </c>
      <c r="D197" s="206" t="s">
        <v>144</v>
      </c>
      <c r="E197" s="207" t="s">
        <v>1169</v>
      </c>
      <c r="F197" s="208" t="s">
        <v>1170</v>
      </c>
      <c r="G197" s="209" t="s">
        <v>255</v>
      </c>
      <c r="H197" s="210">
        <v>7.5</v>
      </c>
      <c r="I197" s="211"/>
      <c r="J197" s="212">
        <f>ROUND(I197*H197,2)</f>
        <v>0</v>
      </c>
      <c r="K197" s="208" t="s">
        <v>148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149</v>
      </c>
      <c r="AT197" s="217" t="s">
        <v>144</v>
      </c>
      <c r="AU197" s="217" t="s">
        <v>82</v>
      </c>
      <c r="AY197" s="19" t="s">
        <v>141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149</v>
      </c>
      <c r="BM197" s="217" t="s">
        <v>1171</v>
      </c>
    </row>
    <row r="198" s="2" customFormat="1">
      <c r="A198" s="40"/>
      <c r="B198" s="41"/>
      <c r="C198" s="42"/>
      <c r="D198" s="219" t="s">
        <v>151</v>
      </c>
      <c r="E198" s="42"/>
      <c r="F198" s="220" t="s">
        <v>1172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151</v>
      </c>
      <c r="AU198" s="19" t="s">
        <v>82</v>
      </c>
    </row>
    <row r="199" s="13" customFormat="1">
      <c r="A199" s="13"/>
      <c r="B199" s="224"/>
      <c r="C199" s="225"/>
      <c r="D199" s="226" t="s">
        <v>153</v>
      </c>
      <c r="E199" s="227" t="s">
        <v>19</v>
      </c>
      <c r="F199" s="228" t="s">
        <v>1173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153</v>
      </c>
      <c r="AU199" s="234" t="s">
        <v>82</v>
      </c>
      <c r="AV199" s="13" t="s">
        <v>80</v>
      </c>
      <c r="AW199" s="13" t="s">
        <v>33</v>
      </c>
      <c r="AX199" s="13" t="s">
        <v>72</v>
      </c>
      <c r="AY199" s="234" t="s">
        <v>141</v>
      </c>
    </row>
    <row r="200" s="14" customFormat="1">
      <c r="A200" s="14"/>
      <c r="B200" s="235"/>
      <c r="C200" s="236"/>
      <c r="D200" s="226" t="s">
        <v>153</v>
      </c>
      <c r="E200" s="237" t="s">
        <v>19</v>
      </c>
      <c r="F200" s="238" t="s">
        <v>1174</v>
      </c>
      <c r="G200" s="236"/>
      <c r="H200" s="239">
        <v>7.5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153</v>
      </c>
      <c r="AU200" s="245" t="s">
        <v>82</v>
      </c>
      <c r="AV200" s="14" t="s">
        <v>82</v>
      </c>
      <c r="AW200" s="14" t="s">
        <v>33</v>
      </c>
      <c r="AX200" s="14" t="s">
        <v>80</v>
      </c>
      <c r="AY200" s="245" t="s">
        <v>141</v>
      </c>
    </row>
    <row r="201" s="2" customFormat="1" ht="24.15" customHeight="1">
      <c r="A201" s="40"/>
      <c r="B201" s="41"/>
      <c r="C201" s="206" t="s">
        <v>317</v>
      </c>
      <c r="D201" s="206" t="s">
        <v>144</v>
      </c>
      <c r="E201" s="207" t="s">
        <v>1175</v>
      </c>
      <c r="F201" s="208" t="s">
        <v>1176</v>
      </c>
      <c r="G201" s="209" t="s">
        <v>255</v>
      </c>
      <c r="H201" s="210">
        <v>20</v>
      </c>
      <c r="I201" s="211"/>
      <c r="J201" s="212">
        <f>ROUND(I201*H201,2)</f>
        <v>0</v>
      </c>
      <c r="K201" s="208" t="s">
        <v>148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149</v>
      </c>
      <c r="AT201" s="217" t="s">
        <v>144</v>
      </c>
      <c r="AU201" s="217" t="s">
        <v>82</v>
      </c>
      <c r="AY201" s="19" t="s">
        <v>141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149</v>
      </c>
      <c r="BM201" s="217" t="s">
        <v>1177</v>
      </c>
    </row>
    <row r="202" s="2" customFormat="1">
      <c r="A202" s="40"/>
      <c r="B202" s="41"/>
      <c r="C202" s="42"/>
      <c r="D202" s="219" t="s">
        <v>151</v>
      </c>
      <c r="E202" s="42"/>
      <c r="F202" s="220" t="s">
        <v>1178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151</v>
      </c>
      <c r="AU202" s="19" t="s">
        <v>82</v>
      </c>
    </row>
    <row r="203" s="2" customFormat="1">
      <c r="A203" s="40"/>
      <c r="B203" s="41"/>
      <c r="C203" s="42"/>
      <c r="D203" s="226" t="s">
        <v>1056</v>
      </c>
      <c r="E203" s="42"/>
      <c r="F203" s="270" t="s">
        <v>1179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1056</v>
      </c>
      <c r="AU203" s="19" t="s">
        <v>82</v>
      </c>
    </row>
    <row r="204" s="13" customFormat="1">
      <c r="A204" s="13"/>
      <c r="B204" s="224"/>
      <c r="C204" s="225"/>
      <c r="D204" s="226" t="s">
        <v>153</v>
      </c>
      <c r="E204" s="227" t="s">
        <v>19</v>
      </c>
      <c r="F204" s="228" t="s">
        <v>1180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153</v>
      </c>
      <c r="AU204" s="234" t="s">
        <v>82</v>
      </c>
      <c r="AV204" s="13" t="s">
        <v>80</v>
      </c>
      <c r="AW204" s="13" t="s">
        <v>33</v>
      </c>
      <c r="AX204" s="13" t="s">
        <v>72</v>
      </c>
      <c r="AY204" s="234" t="s">
        <v>141</v>
      </c>
    </row>
    <row r="205" s="14" customFormat="1">
      <c r="A205" s="14"/>
      <c r="B205" s="235"/>
      <c r="C205" s="236"/>
      <c r="D205" s="226" t="s">
        <v>153</v>
      </c>
      <c r="E205" s="237" t="s">
        <v>19</v>
      </c>
      <c r="F205" s="238" t="s">
        <v>1181</v>
      </c>
      <c r="G205" s="236"/>
      <c r="H205" s="239">
        <v>20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82</v>
      </c>
      <c r="AV205" s="14" t="s">
        <v>82</v>
      </c>
      <c r="AW205" s="14" t="s">
        <v>33</v>
      </c>
      <c r="AX205" s="14" t="s">
        <v>80</v>
      </c>
      <c r="AY205" s="245" t="s">
        <v>141</v>
      </c>
    </row>
    <row r="206" s="12" customFormat="1" ht="25.92" customHeight="1">
      <c r="A206" s="12"/>
      <c r="B206" s="190"/>
      <c r="C206" s="191"/>
      <c r="D206" s="192" t="s">
        <v>71</v>
      </c>
      <c r="E206" s="193" t="s">
        <v>291</v>
      </c>
      <c r="F206" s="193" t="s">
        <v>292</v>
      </c>
      <c r="G206" s="191"/>
      <c r="H206" s="191"/>
      <c r="I206" s="194"/>
      <c r="J206" s="195">
        <f>BK206</f>
        <v>0</v>
      </c>
      <c r="K206" s="191"/>
      <c r="L206" s="196"/>
      <c r="M206" s="197"/>
      <c r="N206" s="198"/>
      <c r="O206" s="198"/>
      <c r="P206" s="199">
        <f>P207+P214+P268+P345+P448</f>
        <v>0</v>
      </c>
      <c r="Q206" s="198"/>
      <c r="R206" s="199">
        <f>R207+R214+R268+R345+R448</f>
        <v>0.9515499999999999</v>
      </c>
      <c r="S206" s="198"/>
      <c r="T206" s="200">
        <f>T207+T214+T268+T345+T448</f>
        <v>4.0000000000000003E-05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82</v>
      </c>
      <c r="AT206" s="202" t="s">
        <v>71</v>
      </c>
      <c r="AU206" s="202" t="s">
        <v>72</v>
      </c>
      <c r="AY206" s="201" t="s">
        <v>141</v>
      </c>
      <c r="BK206" s="203">
        <f>BK207+BK214+BK268+BK345+BK448</f>
        <v>0</v>
      </c>
    </row>
    <row r="207" s="12" customFormat="1" ht="22.8" customHeight="1">
      <c r="A207" s="12"/>
      <c r="B207" s="190"/>
      <c r="C207" s="191"/>
      <c r="D207" s="192" t="s">
        <v>71</v>
      </c>
      <c r="E207" s="204" t="s">
        <v>1182</v>
      </c>
      <c r="F207" s="204" t="s">
        <v>1183</v>
      </c>
      <c r="G207" s="191"/>
      <c r="H207" s="191"/>
      <c r="I207" s="194"/>
      <c r="J207" s="205">
        <f>BK207</f>
        <v>0</v>
      </c>
      <c r="K207" s="191"/>
      <c r="L207" s="196"/>
      <c r="M207" s="197"/>
      <c r="N207" s="198"/>
      <c r="O207" s="198"/>
      <c r="P207" s="199">
        <f>SUM(P208:P213)</f>
        <v>0</v>
      </c>
      <c r="Q207" s="198"/>
      <c r="R207" s="199">
        <f>SUM(R208:R213)</f>
        <v>0.10200000000000001</v>
      </c>
      <c r="S207" s="198"/>
      <c r="T207" s="200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82</v>
      </c>
      <c r="AT207" s="202" t="s">
        <v>71</v>
      </c>
      <c r="AU207" s="202" t="s">
        <v>80</v>
      </c>
      <c r="AY207" s="201" t="s">
        <v>141</v>
      </c>
      <c r="BK207" s="203">
        <f>SUM(BK208:BK213)</f>
        <v>0</v>
      </c>
    </row>
    <row r="208" s="2" customFormat="1" ht="16.5" customHeight="1">
      <c r="A208" s="40"/>
      <c r="B208" s="41"/>
      <c r="C208" s="206" t="s">
        <v>325</v>
      </c>
      <c r="D208" s="206" t="s">
        <v>144</v>
      </c>
      <c r="E208" s="207" t="s">
        <v>1184</v>
      </c>
      <c r="F208" s="208" t="s">
        <v>1185</v>
      </c>
      <c r="G208" s="209" t="s">
        <v>147</v>
      </c>
      <c r="H208" s="210">
        <v>20</v>
      </c>
      <c r="I208" s="211"/>
      <c r="J208" s="212">
        <f>ROUND(I208*H208,2)</f>
        <v>0</v>
      </c>
      <c r="K208" s="208" t="s">
        <v>148</v>
      </c>
      <c r="L208" s="46"/>
      <c r="M208" s="213" t="s">
        <v>19</v>
      </c>
      <c r="N208" s="214" t="s">
        <v>43</v>
      </c>
      <c r="O208" s="86"/>
      <c r="P208" s="215">
        <f>O208*H208</f>
        <v>0</v>
      </c>
      <c r="Q208" s="215">
        <v>0.00040000000000000002</v>
      </c>
      <c r="R208" s="215">
        <f>Q208*H208</f>
        <v>0.0080000000000000002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184</v>
      </c>
      <c r="AT208" s="217" t="s">
        <v>144</v>
      </c>
      <c r="AU208" s="217" t="s">
        <v>82</v>
      </c>
      <c r="AY208" s="19" t="s">
        <v>141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80</v>
      </c>
      <c r="BK208" s="218">
        <f>ROUND(I208*H208,2)</f>
        <v>0</v>
      </c>
      <c r="BL208" s="19" t="s">
        <v>184</v>
      </c>
      <c r="BM208" s="217" t="s">
        <v>1186</v>
      </c>
    </row>
    <row r="209" s="2" customFormat="1">
      <c r="A209" s="40"/>
      <c r="B209" s="41"/>
      <c r="C209" s="42"/>
      <c r="D209" s="219" t="s">
        <v>151</v>
      </c>
      <c r="E209" s="42"/>
      <c r="F209" s="220" t="s">
        <v>1187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151</v>
      </c>
      <c r="AU209" s="19" t="s">
        <v>82</v>
      </c>
    </row>
    <row r="210" s="13" customFormat="1">
      <c r="A210" s="13"/>
      <c r="B210" s="224"/>
      <c r="C210" s="225"/>
      <c r="D210" s="226" t="s">
        <v>153</v>
      </c>
      <c r="E210" s="227" t="s">
        <v>19</v>
      </c>
      <c r="F210" s="228" t="s">
        <v>1188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153</v>
      </c>
      <c r="AU210" s="234" t="s">
        <v>82</v>
      </c>
      <c r="AV210" s="13" t="s">
        <v>80</v>
      </c>
      <c r="AW210" s="13" t="s">
        <v>33</v>
      </c>
      <c r="AX210" s="13" t="s">
        <v>72</v>
      </c>
      <c r="AY210" s="234" t="s">
        <v>141</v>
      </c>
    </row>
    <row r="211" s="14" customFormat="1">
      <c r="A211" s="14"/>
      <c r="B211" s="235"/>
      <c r="C211" s="236"/>
      <c r="D211" s="226" t="s">
        <v>153</v>
      </c>
      <c r="E211" s="237" t="s">
        <v>19</v>
      </c>
      <c r="F211" s="238" t="s">
        <v>269</v>
      </c>
      <c r="G211" s="236"/>
      <c r="H211" s="239">
        <v>20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153</v>
      </c>
      <c r="AU211" s="245" t="s">
        <v>82</v>
      </c>
      <c r="AV211" s="14" t="s">
        <v>82</v>
      </c>
      <c r="AW211" s="14" t="s">
        <v>33</v>
      </c>
      <c r="AX211" s="14" t="s">
        <v>80</v>
      </c>
      <c r="AY211" s="245" t="s">
        <v>141</v>
      </c>
    </row>
    <row r="212" s="2" customFormat="1" ht="24.15" customHeight="1">
      <c r="A212" s="40"/>
      <c r="B212" s="41"/>
      <c r="C212" s="257" t="s">
        <v>332</v>
      </c>
      <c r="D212" s="257" t="s">
        <v>188</v>
      </c>
      <c r="E212" s="258" t="s">
        <v>1189</v>
      </c>
      <c r="F212" s="259" t="s">
        <v>1190</v>
      </c>
      <c r="G212" s="260" t="s">
        <v>147</v>
      </c>
      <c r="H212" s="261">
        <v>20</v>
      </c>
      <c r="I212" s="262"/>
      <c r="J212" s="263">
        <f>ROUND(I212*H212,2)</f>
        <v>0</v>
      </c>
      <c r="K212" s="259" t="s">
        <v>148</v>
      </c>
      <c r="L212" s="264"/>
      <c r="M212" s="265" t="s">
        <v>19</v>
      </c>
      <c r="N212" s="266" t="s">
        <v>43</v>
      </c>
      <c r="O212" s="86"/>
      <c r="P212" s="215">
        <f>O212*H212</f>
        <v>0</v>
      </c>
      <c r="Q212" s="215">
        <v>0.0047000000000000002</v>
      </c>
      <c r="R212" s="215">
        <f>Q212*H212</f>
        <v>0.094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192</v>
      </c>
      <c r="AT212" s="217" t="s">
        <v>188</v>
      </c>
      <c r="AU212" s="217" t="s">
        <v>82</v>
      </c>
      <c r="AY212" s="19" t="s">
        <v>141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80</v>
      </c>
      <c r="BK212" s="218">
        <f>ROUND(I212*H212,2)</f>
        <v>0</v>
      </c>
      <c r="BL212" s="19" t="s">
        <v>184</v>
      </c>
      <c r="BM212" s="217" t="s">
        <v>1191</v>
      </c>
    </row>
    <row r="213" s="14" customFormat="1">
      <c r="A213" s="14"/>
      <c r="B213" s="235"/>
      <c r="C213" s="236"/>
      <c r="D213" s="226" t="s">
        <v>153</v>
      </c>
      <c r="E213" s="237" t="s">
        <v>19</v>
      </c>
      <c r="F213" s="238" t="s">
        <v>269</v>
      </c>
      <c r="G213" s="236"/>
      <c r="H213" s="239">
        <v>20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153</v>
      </c>
      <c r="AU213" s="245" t="s">
        <v>82</v>
      </c>
      <c r="AV213" s="14" t="s">
        <v>82</v>
      </c>
      <c r="AW213" s="14" t="s">
        <v>33</v>
      </c>
      <c r="AX213" s="14" t="s">
        <v>80</v>
      </c>
      <c r="AY213" s="245" t="s">
        <v>141</v>
      </c>
    </row>
    <row r="214" s="12" customFormat="1" ht="22.8" customHeight="1">
      <c r="A214" s="12"/>
      <c r="B214" s="190"/>
      <c r="C214" s="191"/>
      <c r="D214" s="192" t="s">
        <v>71</v>
      </c>
      <c r="E214" s="204" t="s">
        <v>323</v>
      </c>
      <c r="F214" s="204" t="s">
        <v>324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SUM(P215:P267)</f>
        <v>0</v>
      </c>
      <c r="Q214" s="198"/>
      <c r="R214" s="199">
        <f>SUM(R215:R267)</f>
        <v>0.074800000000000005</v>
      </c>
      <c r="S214" s="198"/>
      <c r="T214" s="200">
        <f>SUM(T215:T267)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82</v>
      </c>
      <c r="AT214" s="202" t="s">
        <v>71</v>
      </c>
      <c r="AU214" s="202" t="s">
        <v>80</v>
      </c>
      <c r="AY214" s="201" t="s">
        <v>141</v>
      </c>
      <c r="BK214" s="203">
        <f>SUM(BK215:BK267)</f>
        <v>0</v>
      </c>
    </row>
    <row r="215" s="2" customFormat="1" ht="16.5" customHeight="1">
      <c r="A215" s="40"/>
      <c r="B215" s="41"/>
      <c r="C215" s="206" t="s">
        <v>340</v>
      </c>
      <c r="D215" s="206" t="s">
        <v>144</v>
      </c>
      <c r="E215" s="207" t="s">
        <v>1192</v>
      </c>
      <c r="F215" s="208" t="s">
        <v>1193</v>
      </c>
      <c r="G215" s="209" t="s">
        <v>230</v>
      </c>
      <c r="H215" s="210">
        <v>10</v>
      </c>
      <c r="I215" s="211"/>
      <c r="J215" s="212">
        <f>ROUND(I215*H215,2)</f>
        <v>0</v>
      </c>
      <c r="K215" s="208" t="s">
        <v>148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0.00059000000000000003</v>
      </c>
      <c r="R215" s="215">
        <f>Q215*H215</f>
        <v>0.0059000000000000007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184</v>
      </c>
      <c r="AT215" s="217" t="s">
        <v>144</v>
      </c>
      <c r="AU215" s="217" t="s">
        <v>82</v>
      </c>
      <c r="AY215" s="19" t="s">
        <v>141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184</v>
      </c>
      <c r="BM215" s="217" t="s">
        <v>1194</v>
      </c>
    </row>
    <row r="216" s="2" customFormat="1">
      <c r="A216" s="40"/>
      <c r="B216" s="41"/>
      <c r="C216" s="42"/>
      <c r="D216" s="219" t="s">
        <v>151</v>
      </c>
      <c r="E216" s="42"/>
      <c r="F216" s="220" t="s">
        <v>1195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151</v>
      </c>
      <c r="AU216" s="19" t="s">
        <v>82</v>
      </c>
    </row>
    <row r="217" s="2" customFormat="1">
      <c r="A217" s="40"/>
      <c r="B217" s="41"/>
      <c r="C217" s="42"/>
      <c r="D217" s="226" t="s">
        <v>1056</v>
      </c>
      <c r="E217" s="42"/>
      <c r="F217" s="270" t="s">
        <v>1196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1056</v>
      </c>
      <c r="AU217" s="19" t="s">
        <v>82</v>
      </c>
    </row>
    <row r="218" s="14" customFormat="1">
      <c r="A218" s="14"/>
      <c r="B218" s="235"/>
      <c r="C218" s="236"/>
      <c r="D218" s="226" t="s">
        <v>153</v>
      </c>
      <c r="E218" s="237" t="s">
        <v>19</v>
      </c>
      <c r="F218" s="238" t="s">
        <v>208</v>
      </c>
      <c r="G218" s="236"/>
      <c r="H218" s="239">
        <v>10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153</v>
      </c>
      <c r="AU218" s="245" t="s">
        <v>82</v>
      </c>
      <c r="AV218" s="14" t="s">
        <v>82</v>
      </c>
      <c r="AW218" s="14" t="s">
        <v>33</v>
      </c>
      <c r="AX218" s="14" t="s">
        <v>80</v>
      </c>
      <c r="AY218" s="245" t="s">
        <v>141</v>
      </c>
    </row>
    <row r="219" s="2" customFormat="1" ht="16.5" customHeight="1">
      <c r="A219" s="40"/>
      <c r="B219" s="41"/>
      <c r="C219" s="257" t="s">
        <v>192</v>
      </c>
      <c r="D219" s="257" t="s">
        <v>188</v>
      </c>
      <c r="E219" s="258" t="s">
        <v>1197</v>
      </c>
      <c r="F219" s="259" t="s">
        <v>1198</v>
      </c>
      <c r="G219" s="260" t="s">
        <v>298</v>
      </c>
      <c r="H219" s="261">
        <v>5</v>
      </c>
      <c r="I219" s="262"/>
      <c r="J219" s="263">
        <f>ROUND(I219*H219,2)</f>
        <v>0</v>
      </c>
      <c r="K219" s="259" t="s">
        <v>148</v>
      </c>
      <c r="L219" s="264"/>
      <c r="M219" s="265" t="s">
        <v>19</v>
      </c>
      <c r="N219" s="266" t="s">
        <v>43</v>
      </c>
      <c r="O219" s="86"/>
      <c r="P219" s="215">
        <f>O219*H219</f>
        <v>0</v>
      </c>
      <c r="Q219" s="215">
        <v>0.00029999999999999997</v>
      </c>
      <c r="R219" s="215">
        <f>Q219*H219</f>
        <v>0.0014999999999999998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192</v>
      </c>
      <c r="AT219" s="217" t="s">
        <v>188</v>
      </c>
      <c r="AU219" s="217" t="s">
        <v>82</v>
      </c>
      <c r="AY219" s="19" t="s">
        <v>141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184</v>
      </c>
      <c r="BM219" s="217" t="s">
        <v>1199</v>
      </c>
    </row>
    <row r="220" s="14" customFormat="1">
      <c r="A220" s="14"/>
      <c r="B220" s="235"/>
      <c r="C220" s="236"/>
      <c r="D220" s="226" t="s">
        <v>153</v>
      </c>
      <c r="E220" s="237" t="s">
        <v>19</v>
      </c>
      <c r="F220" s="238" t="s">
        <v>170</v>
      </c>
      <c r="G220" s="236"/>
      <c r="H220" s="239">
        <v>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153</v>
      </c>
      <c r="AU220" s="245" t="s">
        <v>82</v>
      </c>
      <c r="AV220" s="14" t="s">
        <v>82</v>
      </c>
      <c r="AW220" s="14" t="s">
        <v>33</v>
      </c>
      <c r="AX220" s="14" t="s">
        <v>80</v>
      </c>
      <c r="AY220" s="245" t="s">
        <v>141</v>
      </c>
    </row>
    <row r="221" s="2" customFormat="1" ht="16.5" customHeight="1">
      <c r="A221" s="40"/>
      <c r="B221" s="41"/>
      <c r="C221" s="206" t="s">
        <v>350</v>
      </c>
      <c r="D221" s="206" t="s">
        <v>144</v>
      </c>
      <c r="E221" s="207" t="s">
        <v>1200</v>
      </c>
      <c r="F221" s="208" t="s">
        <v>1201</v>
      </c>
      <c r="G221" s="209" t="s">
        <v>230</v>
      </c>
      <c r="H221" s="210">
        <v>15</v>
      </c>
      <c r="I221" s="211"/>
      <c r="J221" s="212">
        <f>ROUND(I221*H221,2)</f>
        <v>0</v>
      </c>
      <c r="K221" s="208" t="s">
        <v>148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0.0020100000000000001</v>
      </c>
      <c r="R221" s="215">
        <f>Q221*H221</f>
        <v>0.03015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184</v>
      </c>
      <c r="AT221" s="217" t="s">
        <v>144</v>
      </c>
      <c r="AU221" s="217" t="s">
        <v>82</v>
      </c>
      <c r="AY221" s="19" t="s">
        <v>141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184</v>
      </c>
      <c r="BM221" s="217" t="s">
        <v>1202</v>
      </c>
    </row>
    <row r="222" s="2" customFormat="1">
      <c r="A222" s="40"/>
      <c r="B222" s="41"/>
      <c r="C222" s="42"/>
      <c r="D222" s="219" t="s">
        <v>151</v>
      </c>
      <c r="E222" s="42"/>
      <c r="F222" s="220" t="s">
        <v>1203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82</v>
      </c>
    </row>
    <row r="223" s="2" customFormat="1">
      <c r="A223" s="40"/>
      <c r="B223" s="41"/>
      <c r="C223" s="42"/>
      <c r="D223" s="226" t="s">
        <v>1056</v>
      </c>
      <c r="E223" s="42"/>
      <c r="F223" s="270" t="s">
        <v>1196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1056</v>
      </c>
      <c r="AU223" s="19" t="s">
        <v>82</v>
      </c>
    </row>
    <row r="224" s="14" customFormat="1">
      <c r="A224" s="14"/>
      <c r="B224" s="235"/>
      <c r="C224" s="236"/>
      <c r="D224" s="226" t="s">
        <v>153</v>
      </c>
      <c r="E224" s="237" t="s">
        <v>19</v>
      </c>
      <c r="F224" s="238" t="s">
        <v>239</v>
      </c>
      <c r="G224" s="236"/>
      <c r="H224" s="239">
        <v>15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153</v>
      </c>
      <c r="AU224" s="245" t="s">
        <v>82</v>
      </c>
      <c r="AV224" s="14" t="s">
        <v>82</v>
      </c>
      <c r="AW224" s="14" t="s">
        <v>33</v>
      </c>
      <c r="AX224" s="14" t="s">
        <v>80</v>
      </c>
      <c r="AY224" s="245" t="s">
        <v>141</v>
      </c>
    </row>
    <row r="225" s="2" customFormat="1" ht="16.5" customHeight="1">
      <c r="A225" s="40"/>
      <c r="B225" s="41"/>
      <c r="C225" s="257" t="s">
        <v>355</v>
      </c>
      <c r="D225" s="257" t="s">
        <v>188</v>
      </c>
      <c r="E225" s="258" t="s">
        <v>1204</v>
      </c>
      <c r="F225" s="259" t="s">
        <v>1205</v>
      </c>
      <c r="G225" s="260" t="s">
        <v>298</v>
      </c>
      <c r="H225" s="261">
        <v>3</v>
      </c>
      <c r="I225" s="262"/>
      <c r="J225" s="263">
        <f>ROUND(I225*H225,2)</f>
        <v>0</v>
      </c>
      <c r="K225" s="259" t="s">
        <v>148</v>
      </c>
      <c r="L225" s="264"/>
      <c r="M225" s="265" t="s">
        <v>19</v>
      </c>
      <c r="N225" s="266" t="s">
        <v>43</v>
      </c>
      <c r="O225" s="86"/>
      <c r="P225" s="215">
        <f>O225*H225</f>
        <v>0</v>
      </c>
      <c r="Q225" s="215">
        <v>0.00050000000000000001</v>
      </c>
      <c r="R225" s="215">
        <f>Q225*H225</f>
        <v>0.0015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192</v>
      </c>
      <c r="AT225" s="217" t="s">
        <v>188</v>
      </c>
      <c r="AU225" s="217" t="s">
        <v>82</v>
      </c>
      <c r="AY225" s="19" t="s">
        <v>141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184</v>
      </c>
      <c r="BM225" s="217" t="s">
        <v>1206</v>
      </c>
    </row>
    <row r="226" s="14" customFormat="1">
      <c r="A226" s="14"/>
      <c r="B226" s="235"/>
      <c r="C226" s="236"/>
      <c r="D226" s="226" t="s">
        <v>153</v>
      </c>
      <c r="E226" s="237" t="s">
        <v>19</v>
      </c>
      <c r="F226" s="238" t="s">
        <v>160</v>
      </c>
      <c r="G226" s="236"/>
      <c r="H226" s="239">
        <v>3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153</v>
      </c>
      <c r="AU226" s="245" t="s">
        <v>82</v>
      </c>
      <c r="AV226" s="14" t="s">
        <v>82</v>
      </c>
      <c r="AW226" s="14" t="s">
        <v>33</v>
      </c>
      <c r="AX226" s="14" t="s">
        <v>80</v>
      </c>
      <c r="AY226" s="245" t="s">
        <v>141</v>
      </c>
    </row>
    <row r="227" s="2" customFormat="1" ht="16.5" customHeight="1">
      <c r="A227" s="40"/>
      <c r="B227" s="41"/>
      <c r="C227" s="206" t="s">
        <v>360</v>
      </c>
      <c r="D227" s="206" t="s">
        <v>144</v>
      </c>
      <c r="E227" s="207" t="s">
        <v>1207</v>
      </c>
      <c r="F227" s="208" t="s">
        <v>1208</v>
      </c>
      <c r="G227" s="209" t="s">
        <v>230</v>
      </c>
      <c r="H227" s="210">
        <v>15</v>
      </c>
      <c r="I227" s="211"/>
      <c r="J227" s="212">
        <f>ROUND(I227*H227,2)</f>
        <v>0</v>
      </c>
      <c r="K227" s="208" t="s">
        <v>148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0.00040000000000000002</v>
      </c>
      <c r="R227" s="215">
        <f>Q227*H227</f>
        <v>0.0060000000000000001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184</v>
      </c>
      <c r="AT227" s="217" t="s">
        <v>144</v>
      </c>
      <c r="AU227" s="217" t="s">
        <v>82</v>
      </c>
      <c r="AY227" s="19" t="s">
        <v>141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184</v>
      </c>
      <c r="BM227" s="217" t="s">
        <v>1209</v>
      </c>
    </row>
    <row r="228" s="2" customFormat="1">
      <c r="A228" s="40"/>
      <c r="B228" s="41"/>
      <c r="C228" s="42"/>
      <c r="D228" s="219" t="s">
        <v>151</v>
      </c>
      <c r="E228" s="42"/>
      <c r="F228" s="220" t="s">
        <v>1210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151</v>
      </c>
      <c r="AU228" s="19" t="s">
        <v>82</v>
      </c>
    </row>
    <row r="229" s="2" customFormat="1">
      <c r="A229" s="40"/>
      <c r="B229" s="41"/>
      <c r="C229" s="42"/>
      <c r="D229" s="226" t="s">
        <v>1056</v>
      </c>
      <c r="E229" s="42"/>
      <c r="F229" s="270" t="s">
        <v>1196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1056</v>
      </c>
      <c r="AU229" s="19" t="s">
        <v>82</v>
      </c>
    </row>
    <row r="230" s="13" customFormat="1">
      <c r="A230" s="13"/>
      <c r="B230" s="224"/>
      <c r="C230" s="225"/>
      <c r="D230" s="226" t="s">
        <v>153</v>
      </c>
      <c r="E230" s="227" t="s">
        <v>19</v>
      </c>
      <c r="F230" s="228" t="s">
        <v>1211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153</v>
      </c>
      <c r="AU230" s="234" t="s">
        <v>82</v>
      </c>
      <c r="AV230" s="13" t="s">
        <v>80</v>
      </c>
      <c r="AW230" s="13" t="s">
        <v>33</v>
      </c>
      <c r="AX230" s="13" t="s">
        <v>72</v>
      </c>
      <c r="AY230" s="234" t="s">
        <v>141</v>
      </c>
    </row>
    <row r="231" s="14" customFormat="1">
      <c r="A231" s="14"/>
      <c r="B231" s="235"/>
      <c r="C231" s="236"/>
      <c r="D231" s="226" t="s">
        <v>153</v>
      </c>
      <c r="E231" s="237" t="s">
        <v>19</v>
      </c>
      <c r="F231" s="238" t="s">
        <v>239</v>
      </c>
      <c r="G231" s="236"/>
      <c r="H231" s="239">
        <v>15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153</v>
      </c>
      <c r="AU231" s="245" t="s">
        <v>82</v>
      </c>
      <c r="AV231" s="14" t="s">
        <v>82</v>
      </c>
      <c r="AW231" s="14" t="s">
        <v>33</v>
      </c>
      <c r="AX231" s="14" t="s">
        <v>80</v>
      </c>
      <c r="AY231" s="245" t="s">
        <v>141</v>
      </c>
    </row>
    <row r="232" s="2" customFormat="1" ht="16.5" customHeight="1">
      <c r="A232" s="40"/>
      <c r="B232" s="41"/>
      <c r="C232" s="206" t="s">
        <v>367</v>
      </c>
      <c r="D232" s="206" t="s">
        <v>144</v>
      </c>
      <c r="E232" s="207" t="s">
        <v>1212</v>
      </c>
      <c r="F232" s="208" t="s">
        <v>1213</v>
      </c>
      <c r="G232" s="209" t="s">
        <v>230</v>
      </c>
      <c r="H232" s="210">
        <v>20</v>
      </c>
      <c r="I232" s="211"/>
      <c r="J232" s="212">
        <f>ROUND(I232*H232,2)</f>
        <v>0</v>
      </c>
      <c r="K232" s="208" t="s">
        <v>148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0.00040999999999999999</v>
      </c>
      <c r="R232" s="215">
        <f>Q232*H232</f>
        <v>0.008199999999999999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184</v>
      </c>
      <c r="AT232" s="217" t="s">
        <v>144</v>
      </c>
      <c r="AU232" s="217" t="s">
        <v>82</v>
      </c>
      <c r="AY232" s="19" t="s">
        <v>141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184</v>
      </c>
      <c r="BM232" s="217" t="s">
        <v>1214</v>
      </c>
    </row>
    <row r="233" s="2" customFormat="1">
      <c r="A233" s="40"/>
      <c r="B233" s="41"/>
      <c r="C233" s="42"/>
      <c r="D233" s="219" t="s">
        <v>151</v>
      </c>
      <c r="E233" s="42"/>
      <c r="F233" s="220" t="s">
        <v>1215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151</v>
      </c>
      <c r="AU233" s="19" t="s">
        <v>82</v>
      </c>
    </row>
    <row r="234" s="2" customFormat="1">
      <c r="A234" s="40"/>
      <c r="B234" s="41"/>
      <c r="C234" s="42"/>
      <c r="D234" s="226" t="s">
        <v>1056</v>
      </c>
      <c r="E234" s="42"/>
      <c r="F234" s="270" t="s">
        <v>1196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1056</v>
      </c>
      <c r="AU234" s="19" t="s">
        <v>82</v>
      </c>
    </row>
    <row r="235" s="13" customFormat="1">
      <c r="A235" s="13"/>
      <c r="B235" s="224"/>
      <c r="C235" s="225"/>
      <c r="D235" s="226" t="s">
        <v>153</v>
      </c>
      <c r="E235" s="227" t="s">
        <v>19</v>
      </c>
      <c r="F235" s="228" t="s">
        <v>1216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153</v>
      </c>
      <c r="AU235" s="234" t="s">
        <v>82</v>
      </c>
      <c r="AV235" s="13" t="s">
        <v>80</v>
      </c>
      <c r="AW235" s="13" t="s">
        <v>33</v>
      </c>
      <c r="AX235" s="13" t="s">
        <v>72</v>
      </c>
      <c r="AY235" s="234" t="s">
        <v>141</v>
      </c>
    </row>
    <row r="236" s="14" customFormat="1">
      <c r="A236" s="14"/>
      <c r="B236" s="235"/>
      <c r="C236" s="236"/>
      <c r="D236" s="226" t="s">
        <v>153</v>
      </c>
      <c r="E236" s="237" t="s">
        <v>19</v>
      </c>
      <c r="F236" s="238" t="s">
        <v>269</v>
      </c>
      <c r="G236" s="236"/>
      <c r="H236" s="239">
        <v>20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153</v>
      </c>
      <c r="AU236" s="245" t="s">
        <v>82</v>
      </c>
      <c r="AV236" s="14" t="s">
        <v>82</v>
      </c>
      <c r="AW236" s="14" t="s">
        <v>33</v>
      </c>
      <c r="AX236" s="14" t="s">
        <v>80</v>
      </c>
      <c r="AY236" s="245" t="s">
        <v>141</v>
      </c>
    </row>
    <row r="237" s="2" customFormat="1" ht="16.5" customHeight="1">
      <c r="A237" s="40"/>
      <c r="B237" s="41"/>
      <c r="C237" s="206" t="s">
        <v>373</v>
      </c>
      <c r="D237" s="206" t="s">
        <v>144</v>
      </c>
      <c r="E237" s="207" t="s">
        <v>1217</v>
      </c>
      <c r="F237" s="208" t="s">
        <v>1218</v>
      </c>
      <c r="G237" s="209" t="s">
        <v>230</v>
      </c>
      <c r="H237" s="210">
        <v>30</v>
      </c>
      <c r="I237" s="211"/>
      <c r="J237" s="212">
        <f>ROUND(I237*H237,2)</f>
        <v>0</v>
      </c>
      <c r="K237" s="208" t="s">
        <v>148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0.00048000000000000001</v>
      </c>
      <c r="R237" s="215">
        <f>Q237*H237</f>
        <v>0.0144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184</v>
      </c>
      <c r="AT237" s="217" t="s">
        <v>144</v>
      </c>
      <c r="AU237" s="217" t="s">
        <v>82</v>
      </c>
      <c r="AY237" s="19" t="s">
        <v>141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184</v>
      </c>
      <c r="BM237" s="217" t="s">
        <v>1219</v>
      </c>
    </row>
    <row r="238" s="2" customFormat="1">
      <c r="A238" s="40"/>
      <c r="B238" s="41"/>
      <c r="C238" s="42"/>
      <c r="D238" s="219" t="s">
        <v>151</v>
      </c>
      <c r="E238" s="42"/>
      <c r="F238" s="220" t="s">
        <v>1220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82</v>
      </c>
    </row>
    <row r="239" s="2" customFormat="1">
      <c r="A239" s="40"/>
      <c r="B239" s="41"/>
      <c r="C239" s="42"/>
      <c r="D239" s="226" t="s">
        <v>1056</v>
      </c>
      <c r="E239" s="42"/>
      <c r="F239" s="270" t="s">
        <v>1196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1056</v>
      </c>
      <c r="AU239" s="19" t="s">
        <v>82</v>
      </c>
    </row>
    <row r="240" s="14" customFormat="1">
      <c r="A240" s="14"/>
      <c r="B240" s="235"/>
      <c r="C240" s="236"/>
      <c r="D240" s="226" t="s">
        <v>153</v>
      </c>
      <c r="E240" s="237" t="s">
        <v>19</v>
      </c>
      <c r="F240" s="238" t="s">
        <v>332</v>
      </c>
      <c r="G240" s="236"/>
      <c r="H240" s="239">
        <v>30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153</v>
      </c>
      <c r="AU240" s="245" t="s">
        <v>82</v>
      </c>
      <c r="AV240" s="14" t="s">
        <v>82</v>
      </c>
      <c r="AW240" s="14" t="s">
        <v>33</v>
      </c>
      <c r="AX240" s="14" t="s">
        <v>80</v>
      </c>
      <c r="AY240" s="245" t="s">
        <v>141</v>
      </c>
    </row>
    <row r="241" s="2" customFormat="1" ht="16.5" customHeight="1">
      <c r="A241" s="40"/>
      <c r="B241" s="41"/>
      <c r="C241" s="206" t="s">
        <v>378</v>
      </c>
      <c r="D241" s="206" t="s">
        <v>144</v>
      </c>
      <c r="E241" s="207" t="s">
        <v>1221</v>
      </c>
      <c r="F241" s="208" t="s">
        <v>1222</v>
      </c>
      <c r="G241" s="209" t="s">
        <v>298</v>
      </c>
      <c r="H241" s="210">
        <v>12</v>
      </c>
      <c r="I241" s="211"/>
      <c r="J241" s="212">
        <f>ROUND(I241*H241,2)</f>
        <v>0</v>
      </c>
      <c r="K241" s="208" t="s">
        <v>148</v>
      </c>
      <c r="L241" s="46"/>
      <c r="M241" s="213" t="s">
        <v>19</v>
      </c>
      <c r="N241" s="214" t="s">
        <v>43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184</v>
      </c>
      <c r="AT241" s="217" t="s">
        <v>144</v>
      </c>
      <c r="AU241" s="217" t="s">
        <v>82</v>
      </c>
      <c r="AY241" s="19" t="s">
        <v>141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80</v>
      </c>
      <c r="BK241" s="218">
        <f>ROUND(I241*H241,2)</f>
        <v>0</v>
      </c>
      <c r="BL241" s="19" t="s">
        <v>184</v>
      </c>
      <c r="BM241" s="217" t="s">
        <v>1223</v>
      </c>
    </row>
    <row r="242" s="2" customFormat="1">
      <c r="A242" s="40"/>
      <c r="B242" s="41"/>
      <c r="C242" s="42"/>
      <c r="D242" s="219" t="s">
        <v>151</v>
      </c>
      <c r="E242" s="42"/>
      <c r="F242" s="220" t="s">
        <v>1224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151</v>
      </c>
      <c r="AU242" s="19" t="s">
        <v>82</v>
      </c>
    </row>
    <row r="243" s="14" customFormat="1">
      <c r="A243" s="14"/>
      <c r="B243" s="235"/>
      <c r="C243" s="236"/>
      <c r="D243" s="226" t="s">
        <v>153</v>
      </c>
      <c r="E243" s="237" t="s">
        <v>19</v>
      </c>
      <c r="F243" s="238" t="s">
        <v>8</v>
      </c>
      <c r="G243" s="236"/>
      <c r="H243" s="239">
        <v>12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153</v>
      </c>
      <c r="AU243" s="245" t="s">
        <v>82</v>
      </c>
      <c r="AV243" s="14" t="s">
        <v>82</v>
      </c>
      <c r="AW243" s="14" t="s">
        <v>33</v>
      </c>
      <c r="AX243" s="14" t="s">
        <v>80</v>
      </c>
      <c r="AY243" s="245" t="s">
        <v>141</v>
      </c>
    </row>
    <row r="244" s="2" customFormat="1" ht="16.5" customHeight="1">
      <c r="A244" s="40"/>
      <c r="B244" s="41"/>
      <c r="C244" s="206" t="s">
        <v>383</v>
      </c>
      <c r="D244" s="206" t="s">
        <v>144</v>
      </c>
      <c r="E244" s="207" t="s">
        <v>1225</v>
      </c>
      <c r="F244" s="208" t="s">
        <v>1226</v>
      </c>
      <c r="G244" s="209" t="s">
        <v>298</v>
      </c>
      <c r="H244" s="210">
        <v>5</v>
      </c>
      <c r="I244" s="211"/>
      <c r="J244" s="212">
        <f>ROUND(I244*H244,2)</f>
        <v>0</v>
      </c>
      <c r="K244" s="208" t="s">
        <v>148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184</v>
      </c>
      <c r="AT244" s="217" t="s">
        <v>144</v>
      </c>
      <c r="AU244" s="217" t="s">
        <v>82</v>
      </c>
      <c r="AY244" s="19" t="s">
        <v>141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184</v>
      </c>
      <c r="BM244" s="217" t="s">
        <v>1227</v>
      </c>
    </row>
    <row r="245" s="2" customFormat="1">
      <c r="A245" s="40"/>
      <c r="B245" s="41"/>
      <c r="C245" s="42"/>
      <c r="D245" s="219" t="s">
        <v>151</v>
      </c>
      <c r="E245" s="42"/>
      <c r="F245" s="220" t="s">
        <v>1228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151</v>
      </c>
      <c r="AU245" s="19" t="s">
        <v>82</v>
      </c>
    </row>
    <row r="246" s="14" customFormat="1">
      <c r="A246" s="14"/>
      <c r="B246" s="235"/>
      <c r="C246" s="236"/>
      <c r="D246" s="226" t="s">
        <v>153</v>
      </c>
      <c r="E246" s="237" t="s">
        <v>19</v>
      </c>
      <c r="F246" s="238" t="s">
        <v>170</v>
      </c>
      <c r="G246" s="236"/>
      <c r="H246" s="239">
        <v>5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153</v>
      </c>
      <c r="AU246" s="245" t="s">
        <v>82</v>
      </c>
      <c r="AV246" s="14" t="s">
        <v>82</v>
      </c>
      <c r="AW246" s="14" t="s">
        <v>33</v>
      </c>
      <c r="AX246" s="14" t="s">
        <v>80</v>
      </c>
      <c r="AY246" s="245" t="s">
        <v>141</v>
      </c>
    </row>
    <row r="247" s="2" customFormat="1" ht="16.5" customHeight="1">
      <c r="A247" s="40"/>
      <c r="B247" s="41"/>
      <c r="C247" s="206" t="s">
        <v>390</v>
      </c>
      <c r="D247" s="206" t="s">
        <v>144</v>
      </c>
      <c r="E247" s="207" t="s">
        <v>1229</v>
      </c>
      <c r="F247" s="208" t="s">
        <v>1230</v>
      </c>
      <c r="G247" s="209" t="s">
        <v>298</v>
      </c>
      <c r="H247" s="210">
        <v>1</v>
      </c>
      <c r="I247" s="211"/>
      <c r="J247" s="212">
        <f>ROUND(I247*H247,2)</f>
        <v>0</v>
      </c>
      <c r="K247" s="208" t="s">
        <v>148</v>
      </c>
      <c r="L247" s="46"/>
      <c r="M247" s="213" t="s">
        <v>19</v>
      </c>
      <c r="N247" s="214" t="s">
        <v>43</v>
      </c>
      <c r="O247" s="86"/>
      <c r="P247" s="215">
        <f>O247*H247</f>
        <v>0</v>
      </c>
      <c r="Q247" s="215">
        <v>0.00076999999999999996</v>
      </c>
      <c r="R247" s="215">
        <f>Q247*H247</f>
        <v>0.00076999999999999996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184</v>
      </c>
      <c r="AT247" s="217" t="s">
        <v>144</v>
      </c>
      <c r="AU247" s="217" t="s">
        <v>82</v>
      </c>
      <c r="AY247" s="19" t="s">
        <v>141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80</v>
      </c>
      <c r="BK247" s="218">
        <f>ROUND(I247*H247,2)</f>
        <v>0</v>
      </c>
      <c r="BL247" s="19" t="s">
        <v>184</v>
      </c>
      <c r="BM247" s="217" t="s">
        <v>1231</v>
      </c>
    </row>
    <row r="248" s="2" customFormat="1">
      <c r="A248" s="40"/>
      <c r="B248" s="41"/>
      <c r="C248" s="42"/>
      <c r="D248" s="219" t="s">
        <v>151</v>
      </c>
      <c r="E248" s="42"/>
      <c r="F248" s="220" t="s">
        <v>1232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151</v>
      </c>
      <c r="AU248" s="19" t="s">
        <v>82</v>
      </c>
    </row>
    <row r="249" s="13" customFormat="1">
      <c r="A249" s="13"/>
      <c r="B249" s="224"/>
      <c r="C249" s="225"/>
      <c r="D249" s="226" t="s">
        <v>153</v>
      </c>
      <c r="E249" s="227" t="s">
        <v>19</v>
      </c>
      <c r="F249" s="228" t="s">
        <v>1233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153</v>
      </c>
      <c r="AU249" s="234" t="s">
        <v>82</v>
      </c>
      <c r="AV249" s="13" t="s">
        <v>80</v>
      </c>
      <c r="AW249" s="13" t="s">
        <v>33</v>
      </c>
      <c r="AX249" s="13" t="s">
        <v>72</v>
      </c>
      <c r="AY249" s="234" t="s">
        <v>141</v>
      </c>
    </row>
    <row r="250" s="14" customFormat="1">
      <c r="A250" s="14"/>
      <c r="B250" s="235"/>
      <c r="C250" s="236"/>
      <c r="D250" s="226" t="s">
        <v>153</v>
      </c>
      <c r="E250" s="237" t="s">
        <v>19</v>
      </c>
      <c r="F250" s="238" t="s">
        <v>80</v>
      </c>
      <c r="G250" s="236"/>
      <c r="H250" s="239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153</v>
      </c>
      <c r="AU250" s="245" t="s">
        <v>82</v>
      </c>
      <c r="AV250" s="14" t="s">
        <v>82</v>
      </c>
      <c r="AW250" s="14" t="s">
        <v>33</v>
      </c>
      <c r="AX250" s="14" t="s">
        <v>80</v>
      </c>
      <c r="AY250" s="245" t="s">
        <v>141</v>
      </c>
    </row>
    <row r="251" s="2" customFormat="1" ht="16.5" customHeight="1">
      <c r="A251" s="40"/>
      <c r="B251" s="41"/>
      <c r="C251" s="206" t="s">
        <v>395</v>
      </c>
      <c r="D251" s="206" t="s">
        <v>144</v>
      </c>
      <c r="E251" s="207" t="s">
        <v>1234</v>
      </c>
      <c r="F251" s="208" t="s">
        <v>1235</v>
      </c>
      <c r="G251" s="209" t="s">
        <v>298</v>
      </c>
      <c r="H251" s="210">
        <v>1</v>
      </c>
      <c r="I251" s="211"/>
      <c r="J251" s="212">
        <f>ROUND(I251*H251,2)</f>
        <v>0</v>
      </c>
      <c r="K251" s="208" t="s">
        <v>148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0.00027999999999999998</v>
      </c>
      <c r="R251" s="215">
        <f>Q251*H251</f>
        <v>0.00027999999999999998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184</v>
      </c>
      <c r="AT251" s="217" t="s">
        <v>144</v>
      </c>
      <c r="AU251" s="217" t="s">
        <v>82</v>
      </c>
      <c r="AY251" s="19" t="s">
        <v>141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184</v>
      </c>
      <c r="BM251" s="217" t="s">
        <v>1236</v>
      </c>
    </row>
    <row r="252" s="2" customFormat="1">
      <c r="A252" s="40"/>
      <c r="B252" s="41"/>
      <c r="C252" s="42"/>
      <c r="D252" s="219" t="s">
        <v>151</v>
      </c>
      <c r="E252" s="42"/>
      <c r="F252" s="220" t="s">
        <v>1237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151</v>
      </c>
      <c r="AU252" s="19" t="s">
        <v>82</v>
      </c>
    </row>
    <row r="253" s="13" customFormat="1">
      <c r="A253" s="13"/>
      <c r="B253" s="224"/>
      <c r="C253" s="225"/>
      <c r="D253" s="226" t="s">
        <v>153</v>
      </c>
      <c r="E253" s="227" t="s">
        <v>19</v>
      </c>
      <c r="F253" s="228" t="s">
        <v>1233</v>
      </c>
      <c r="G253" s="225"/>
      <c r="H253" s="227" t="s">
        <v>19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153</v>
      </c>
      <c r="AU253" s="234" t="s">
        <v>82</v>
      </c>
      <c r="AV253" s="13" t="s">
        <v>80</v>
      </c>
      <c r="AW253" s="13" t="s">
        <v>33</v>
      </c>
      <c r="AX253" s="13" t="s">
        <v>72</v>
      </c>
      <c r="AY253" s="234" t="s">
        <v>141</v>
      </c>
    </row>
    <row r="254" s="14" customFormat="1">
      <c r="A254" s="14"/>
      <c r="B254" s="235"/>
      <c r="C254" s="236"/>
      <c r="D254" s="226" t="s">
        <v>153</v>
      </c>
      <c r="E254" s="237" t="s">
        <v>19</v>
      </c>
      <c r="F254" s="238" t="s">
        <v>80</v>
      </c>
      <c r="G254" s="236"/>
      <c r="H254" s="239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153</v>
      </c>
      <c r="AU254" s="245" t="s">
        <v>82</v>
      </c>
      <c r="AV254" s="14" t="s">
        <v>82</v>
      </c>
      <c r="AW254" s="14" t="s">
        <v>33</v>
      </c>
      <c r="AX254" s="14" t="s">
        <v>80</v>
      </c>
      <c r="AY254" s="245" t="s">
        <v>141</v>
      </c>
    </row>
    <row r="255" s="2" customFormat="1" ht="16.5" customHeight="1">
      <c r="A255" s="40"/>
      <c r="B255" s="41"/>
      <c r="C255" s="206" t="s">
        <v>402</v>
      </c>
      <c r="D255" s="206" t="s">
        <v>144</v>
      </c>
      <c r="E255" s="207" t="s">
        <v>1238</v>
      </c>
      <c r="F255" s="208" t="s">
        <v>1239</v>
      </c>
      <c r="G255" s="209" t="s">
        <v>298</v>
      </c>
      <c r="H255" s="210">
        <v>1</v>
      </c>
      <c r="I255" s="211"/>
      <c r="J255" s="212">
        <f>ROUND(I255*H255,2)</f>
        <v>0</v>
      </c>
      <c r="K255" s="208" t="s">
        <v>148</v>
      </c>
      <c r="L255" s="46"/>
      <c r="M255" s="213" t="s">
        <v>19</v>
      </c>
      <c r="N255" s="214" t="s">
        <v>43</v>
      </c>
      <c r="O255" s="86"/>
      <c r="P255" s="215">
        <f>O255*H255</f>
        <v>0</v>
      </c>
      <c r="Q255" s="215">
        <v>0.0059500000000000004</v>
      </c>
      <c r="R255" s="215">
        <f>Q255*H255</f>
        <v>0.0059500000000000004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149</v>
      </c>
      <c r="AT255" s="217" t="s">
        <v>144</v>
      </c>
      <c r="AU255" s="217" t="s">
        <v>82</v>
      </c>
      <c r="AY255" s="19" t="s">
        <v>141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80</v>
      </c>
      <c r="BK255" s="218">
        <f>ROUND(I255*H255,2)</f>
        <v>0</v>
      </c>
      <c r="BL255" s="19" t="s">
        <v>149</v>
      </c>
      <c r="BM255" s="217" t="s">
        <v>1240</v>
      </c>
    </row>
    <row r="256" s="2" customFormat="1">
      <c r="A256" s="40"/>
      <c r="B256" s="41"/>
      <c r="C256" s="42"/>
      <c r="D256" s="219" t="s">
        <v>151</v>
      </c>
      <c r="E256" s="42"/>
      <c r="F256" s="220" t="s">
        <v>1241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151</v>
      </c>
      <c r="AU256" s="19" t="s">
        <v>82</v>
      </c>
    </row>
    <row r="257" s="13" customFormat="1">
      <c r="A257" s="13"/>
      <c r="B257" s="224"/>
      <c r="C257" s="225"/>
      <c r="D257" s="226" t="s">
        <v>153</v>
      </c>
      <c r="E257" s="227" t="s">
        <v>19</v>
      </c>
      <c r="F257" s="228" t="s">
        <v>1242</v>
      </c>
      <c r="G257" s="225"/>
      <c r="H257" s="227" t="s">
        <v>19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153</v>
      </c>
      <c r="AU257" s="234" t="s">
        <v>82</v>
      </c>
      <c r="AV257" s="13" t="s">
        <v>80</v>
      </c>
      <c r="AW257" s="13" t="s">
        <v>33</v>
      </c>
      <c r="AX257" s="13" t="s">
        <v>72</v>
      </c>
      <c r="AY257" s="234" t="s">
        <v>141</v>
      </c>
    </row>
    <row r="258" s="14" customFormat="1">
      <c r="A258" s="14"/>
      <c r="B258" s="235"/>
      <c r="C258" s="236"/>
      <c r="D258" s="226" t="s">
        <v>153</v>
      </c>
      <c r="E258" s="237" t="s">
        <v>19</v>
      </c>
      <c r="F258" s="238" t="s">
        <v>80</v>
      </c>
      <c r="G258" s="236"/>
      <c r="H258" s="239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153</v>
      </c>
      <c r="AU258" s="245" t="s">
        <v>82</v>
      </c>
      <c r="AV258" s="14" t="s">
        <v>82</v>
      </c>
      <c r="AW258" s="14" t="s">
        <v>33</v>
      </c>
      <c r="AX258" s="14" t="s">
        <v>80</v>
      </c>
      <c r="AY258" s="245" t="s">
        <v>141</v>
      </c>
    </row>
    <row r="259" s="2" customFormat="1" ht="16.5" customHeight="1">
      <c r="A259" s="40"/>
      <c r="B259" s="41"/>
      <c r="C259" s="206" t="s">
        <v>409</v>
      </c>
      <c r="D259" s="206" t="s">
        <v>144</v>
      </c>
      <c r="E259" s="207" t="s">
        <v>1243</v>
      </c>
      <c r="F259" s="208" t="s">
        <v>1244</v>
      </c>
      <c r="G259" s="209" t="s">
        <v>298</v>
      </c>
      <c r="H259" s="210">
        <v>1</v>
      </c>
      <c r="I259" s="211"/>
      <c r="J259" s="212">
        <f>ROUND(I259*H259,2)</f>
        <v>0</v>
      </c>
      <c r="K259" s="208" t="s">
        <v>148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0.00014999999999999999</v>
      </c>
      <c r="R259" s="215">
        <f>Q259*H259</f>
        <v>0.00014999999999999999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184</v>
      </c>
      <c r="AT259" s="217" t="s">
        <v>144</v>
      </c>
      <c r="AU259" s="217" t="s">
        <v>82</v>
      </c>
      <c r="AY259" s="19" t="s">
        <v>141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184</v>
      </c>
      <c r="BM259" s="217" t="s">
        <v>1245</v>
      </c>
    </row>
    <row r="260" s="2" customFormat="1">
      <c r="A260" s="40"/>
      <c r="B260" s="41"/>
      <c r="C260" s="42"/>
      <c r="D260" s="219" t="s">
        <v>151</v>
      </c>
      <c r="E260" s="42"/>
      <c r="F260" s="220" t="s">
        <v>1246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151</v>
      </c>
      <c r="AU260" s="19" t="s">
        <v>82</v>
      </c>
    </row>
    <row r="261" s="2" customFormat="1">
      <c r="A261" s="40"/>
      <c r="B261" s="41"/>
      <c r="C261" s="42"/>
      <c r="D261" s="226" t="s">
        <v>1056</v>
      </c>
      <c r="E261" s="42"/>
      <c r="F261" s="270" t="s">
        <v>1247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1056</v>
      </c>
      <c r="AU261" s="19" t="s">
        <v>82</v>
      </c>
    </row>
    <row r="262" s="14" customFormat="1">
      <c r="A262" s="14"/>
      <c r="B262" s="235"/>
      <c r="C262" s="236"/>
      <c r="D262" s="226" t="s">
        <v>153</v>
      </c>
      <c r="E262" s="237" t="s">
        <v>19</v>
      </c>
      <c r="F262" s="238" t="s">
        <v>80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153</v>
      </c>
      <c r="AU262" s="245" t="s">
        <v>82</v>
      </c>
      <c r="AV262" s="14" t="s">
        <v>82</v>
      </c>
      <c r="AW262" s="14" t="s">
        <v>33</v>
      </c>
      <c r="AX262" s="14" t="s">
        <v>80</v>
      </c>
      <c r="AY262" s="245" t="s">
        <v>141</v>
      </c>
    </row>
    <row r="263" s="2" customFormat="1" ht="16.5" customHeight="1">
      <c r="A263" s="40"/>
      <c r="B263" s="41"/>
      <c r="C263" s="206" t="s">
        <v>416</v>
      </c>
      <c r="D263" s="206" t="s">
        <v>144</v>
      </c>
      <c r="E263" s="207" t="s">
        <v>1248</v>
      </c>
      <c r="F263" s="208" t="s">
        <v>1249</v>
      </c>
      <c r="G263" s="209" t="s">
        <v>230</v>
      </c>
      <c r="H263" s="210">
        <v>90</v>
      </c>
      <c r="I263" s="211"/>
      <c r="J263" s="212">
        <f>ROUND(I263*H263,2)</f>
        <v>0</v>
      </c>
      <c r="K263" s="208" t="s">
        <v>148</v>
      </c>
      <c r="L263" s="46"/>
      <c r="M263" s="213" t="s">
        <v>19</v>
      </c>
      <c r="N263" s="214" t="s">
        <v>43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184</v>
      </c>
      <c r="AT263" s="217" t="s">
        <v>144</v>
      </c>
      <c r="AU263" s="217" t="s">
        <v>82</v>
      </c>
      <c r="AY263" s="19" t="s">
        <v>141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80</v>
      </c>
      <c r="BK263" s="218">
        <f>ROUND(I263*H263,2)</f>
        <v>0</v>
      </c>
      <c r="BL263" s="19" t="s">
        <v>184</v>
      </c>
      <c r="BM263" s="217" t="s">
        <v>1250</v>
      </c>
    </row>
    <row r="264" s="2" customFormat="1">
      <c r="A264" s="40"/>
      <c r="B264" s="41"/>
      <c r="C264" s="42"/>
      <c r="D264" s="219" t="s">
        <v>151</v>
      </c>
      <c r="E264" s="42"/>
      <c r="F264" s="220" t="s">
        <v>1251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151</v>
      </c>
      <c r="AU264" s="19" t="s">
        <v>82</v>
      </c>
    </row>
    <row r="265" s="14" customFormat="1">
      <c r="A265" s="14"/>
      <c r="B265" s="235"/>
      <c r="C265" s="236"/>
      <c r="D265" s="226" t="s">
        <v>153</v>
      </c>
      <c r="E265" s="237" t="s">
        <v>19</v>
      </c>
      <c r="F265" s="238" t="s">
        <v>667</v>
      </c>
      <c r="G265" s="236"/>
      <c r="H265" s="239">
        <v>90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153</v>
      </c>
      <c r="AU265" s="245" t="s">
        <v>82</v>
      </c>
      <c r="AV265" s="14" t="s">
        <v>82</v>
      </c>
      <c r="AW265" s="14" t="s">
        <v>33</v>
      </c>
      <c r="AX265" s="14" t="s">
        <v>80</v>
      </c>
      <c r="AY265" s="245" t="s">
        <v>141</v>
      </c>
    </row>
    <row r="266" s="2" customFormat="1" ht="24.15" customHeight="1">
      <c r="A266" s="40"/>
      <c r="B266" s="41"/>
      <c r="C266" s="206" t="s">
        <v>425</v>
      </c>
      <c r="D266" s="206" t="s">
        <v>144</v>
      </c>
      <c r="E266" s="207" t="s">
        <v>1252</v>
      </c>
      <c r="F266" s="208" t="s">
        <v>1253</v>
      </c>
      <c r="G266" s="209" t="s">
        <v>255</v>
      </c>
      <c r="H266" s="210">
        <v>0.069000000000000006</v>
      </c>
      <c r="I266" s="211"/>
      <c r="J266" s="212">
        <f>ROUND(I266*H266,2)</f>
        <v>0</v>
      </c>
      <c r="K266" s="208" t="s">
        <v>148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184</v>
      </c>
      <c r="AT266" s="217" t="s">
        <v>144</v>
      </c>
      <c r="AU266" s="217" t="s">
        <v>82</v>
      </c>
      <c r="AY266" s="19" t="s">
        <v>141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184</v>
      </c>
      <c r="BM266" s="217" t="s">
        <v>1254</v>
      </c>
    </row>
    <row r="267" s="2" customFormat="1">
      <c r="A267" s="40"/>
      <c r="B267" s="41"/>
      <c r="C267" s="42"/>
      <c r="D267" s="219" t="s">
        <v>151</v>
      </c>
      <c r="E267" s="42"/>
      <c r="F267" s="220" t="s">
        <v>1255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151</v>
      </c>
      <c r="AU267" s="19" t="s">
        <v>82</v>
      </c>
    </row>
    <row r="268" s="12" customFormat="1" ht="22.8" customHeight="1">
      <c r="A268" s="12"/>
      <c r="B268" s="190"/>
      <c r="C268" s="191"/>
      <c r="D268" s="192" t="s">
        <v>71</v>
      </c>
      <c r="E268" s="204" t="s">
        <v>330</v>
      </c>
      <c r="F268" s="204" t="s">
        <v>331</v>
      </c>
      <c r="G268" s="191"/>
      <c r="H268" s="191"/>
      <c r="I268" s="194"/>
      <c r="J268" s="205">
        <f>BK268</f>
        <v>0</v>
      </c>
      <c r="K268" s="191"/>
      <c r="L268" s="196"/>
      <c r="M268" s="197"/>
      <c r="N268" s="198"/>
      <c r="O268" s="198"/>
      <c r="P268" s="199">
        <f>SUM(P269:P344)</f>
        <v>0</v>
      </c>
      <c r="Q268" s="198"/>
      <c r="R268" s="199">
        <f>SUM(R269:R344)</f>
        <v>0.38075000000000003</v>
      </c>
      <c r="S268" s="198"/>
      <c r="T268" s="200">
        <f>SUM(T269:T344)</f>
        <v>4.0000000000000003E-05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1" t="s">
        <v>82</v>
      </c>
      <c r="AT268" s="202" t="s">
        <v>71</v>
      </c>
      <c r="AU268" s="202" t="s">
        <v>80</v>
      </c>
      <c r="AY268" s="201" t="s">
        <v>141</v>
      </c>
      <c r="BK268" s="203">
        <f>SUM(BK269:BK344)</f>
        <v>0</v>
      </c>
    </row>
    <row r="269" s="2" customFormat="1" ht="21.75" customHeight="1">
      <c r="A269" s="40"/>
      <c r="B269" s="41"/>
      <c r="C269" s="206" t="s">
        <v>432</v>
      </c>
      <c r="D269" s="206" t="s">
        <v>144</v>
      </c>
      <c r="E269" s="207" t="s">
        <v>1256</v>
      </c>
      <c r="F269" s="208" t="s">
        <v>1257</v>
      </c>
      <c r="G269" s="209" t="s">
        <v>230</v>
      </c>
      <c r="H269" s="210">
        <v>180</v>
      </c>
      <c r="I269" s="211"/>
      <c r="J269" s="212">
        <f>ROUND(I269*H269,2)</f>
        <v>0</v>
      </c>
      <c r="K269" s="208" t="s">
        <v>148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0.00084000000000000003</v>
      </c>
      <c r="R269" s="215">
        <f>Q269*H269</f>
        <v>0.1512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184</v>
      </c>
      <c r="AT269" s="217" t="s">
        <v>144</v>
      </c>
      <c r="AU269" s="217" t="s">
        <v>82</v>
      </c>
      <c r="AY269" s="19" t="s">
        <v>141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184</v>
      </c>
      <c r="BM269" s="217" t="s">
        <v>1258</v>
      </c>
    </row>
    <row r="270" s="2" customFormat="1">
      <c r="A270" s="40"/>
      <c r="B270" s="41"/>
      <c r="C270" s="42"/>
      <c r="D270" s="219" t="s">
        <v>151</v>
      </c>
      <c r="E270" s="42"/>
      <c r="F270" s="220" t="s">
        <v>1259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151</v>
      </c>
      <c r="AU270" s="19" t="s">
        <v>82</v>
      </c>
    </row>
    <row r="271" s="2" customFormat="1">
      <c r="A271" s="40"/>
      <c r="B271" s="41"/>
      <c r="C271" s="42"/>
      <c r="D271" s="226" t="s">
        <v>1056</v>
      </c>
      <c r="E271" s="42"/>
      <c r="F271" s="270" t="s">
        <v>1196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1056</v>
      </c>
      <c r="AU271" s="19" t="s">
        <v>82</v>
      </c>
    </row>
    <row r="272" s="13" customFormat="1">
      <c r="A272" s="13"/>
      <c r="B272" s="224"/>
      <c r="C272" s="225"/>
      <c r="D272" s="226" t="s">
        <v>153</v>
      </c>
      <c r="E272" s="227" t="s">
        <v>19</v>
      </c>
      <c r="F272" s="228" t="s">
        <v>1260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153</v>
      </c>
      <c r="AU272" s="234" t="s">
        <v>82</v>
      </c>
      <c r="AV272" s="13" t="s">
        <v>80</v>
      </c>
      <c r="AW272" s="13" t="s">
        <v>33</v>
      </c>
      <c r="AX272" s="13" t="s">
        <v>72</v>
      </c>
      <c r="AY272" s="234" t="s">
        <v>141</v>
      </c>
    </row>
    <row r="273" s="14" customFormat="1">
      <c r="A273" s="14"/>
      <c r="B273" s="235"/>
      <c r="C273" s="236"/>
      <c r="D273" s="226" t="s">
        <v>153</v>
      </c>
      <c r="E273" s="237" t="s">
        <v>19</v>
      </c>
      <c r="F273" s="238" t="s">
        <v>1261</v>
      </c>
      <c r="G273" s="236"/>
      <c r="H273" s="239">
        <v>180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153</v>
      </c>
      <c r="AU273" s="245" t="s">
        <v>82</v>
      </c>
      <c r="AV273" s="14" t="s">
        <v>82</v>
      </c>
      <c r="AW273" s="14" t="s">
        <v>33</v>
      </c>
      <c r="AX273" s="14" t="s">
        <v>80</v>
      </c>
      <c r="AY273" s="245" t="s">
        <v>141</v>
      </c>
    </row>
    <row r="274" s="2" customFormat="1" ht="21.75" customHeight="1">
      <c r="A274" s="40"/>
      <c r="B274" s="41"/>
      <c r="C274" s="206" t="s">
        <v>439</v>
      </c>
      <c r="D274" s="206" t="s">
        <v>144</v>
      </c>
      <c r="E274" s="207" t="s">
        <v>1262</v>
      </c>
      <c r="F274" s="208" t="s">
        <v>1263</v>
      </c>
      <c r="G274" s="209" t="s">
        <v>230</v>
      </c>
      <c r="H274" s="210">
        <v>30</v>
      </c>
      <c r="I274" s="211"/>
      <c r="J274" s="212">
        <f>ROUND(I274*H274,2)</f>
        <v>0</v>
      </c>
      <c r="K274" s="208" t="s">
        <v>148</v>
      </c>
      <c r="L274" s="46"/>
      <c r="M274" s="213" t="s">
        <v>19</v>
      </c>
      <c r="N274" s="214" t="s">
        <v>43</v>
      </c>
      <c r="O274" s="86"/>
      <c r="P274" s="215">
        <f>O274*H274</f>
        <v>0</v>
      </c>
      <c r="Q274" s="215">
        <v>0.00116</v>
      </c>
      <c r="R274" s="215">
        <f>Q274*H274</f>
        <v>0.034799999999999998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184</v>
      </c>
      <c r="AT274" s="217" t="s">
        <v>144</v>
      </c>
      <c r="AU274" s="217" t="s">
        <v>82</v>
      </c>
      <c r="AY274" s="19" t="s">
        <v>141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80</v>
      </c>
      <c r="BK274" s="218">
        <f>ROUND(I274*H274,2)</f>
        <v>0</v>
      </c>
      <c r="BL274" s="19" t="s">
        <v>184</v>
      </c>
      <c r="BM274" s="217" t="s">
        <v>1264</v>
      </c>
    </row>
    <row r="275" s="2" customFormat="1">
      <c r="A275" s="40"/>
      <c r="B275" s="41"/>
      <c r="C275" s="42"/>
      <c r="D275" s="219" t="s">
        <v>151</v>
      </c>
      <c r="E275" s="42"/>
      <c r="F275" s="220" t="s">
        <v>1265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151</v>
      </c>
      <c r="AU275" s="19" t="s">
        <v>82</v>
      </c>
    </row>
    <row r="276" s="2" customFormat="1">
      <c r="A276" s="40"/>
      <c r="B276" s="41"/>
      <c r="C276" s="42"/>
      <c r="D276" s="226" t="s">
        <v>1056</v>
      </c>
      <c r="E276" s="42"/>
      <c r="F276" s="270" t="s">
        <v>1196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1056</v>
      </c>
      <c r="AU276" s="19" t="s">
        <v>82</v>
      </c>
    </row>
    <row r="277" s="14" customFormat="1">
      <c r="A277" s="14"/>
      <c r="B277" s="235"/>
      <c r="C277" s="236"/>
      <c r="D277" s="226" t="s">
        <v>153</v>
      </c>
      <c r="E277" s="237" t="s">
        <v>19</v>
      </c>
      <c r="F277" s="238" t="s">
        <v>332</v>
      </c>
      <c r="G277" s="236"/>
      <c r="H277" s="239">
        <v>30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153</v>
      </c>
      <c r="AU277" s="245" t="s">
        <v>82</v>
      </c>
      <c r="AV277" s="14" t="s">
        <v>82</v>
      </c>
      <c r="AW277" s="14" t="s">
        <v>33</v>
      </c>
      <c r="AX277" s="14" t="s">
        <v>80</v>
      </c>
      <c r="AY277" s="245" t="s">
        <v>141</v>
      </c>
    </row>
    <row r="278" s="2" customFormat="1" ht="21.75" customHeight="1">
      <c r="A278" s="40"/>
      <c r="B278" s="41"/>
      <c r="C278" s="206" t="s">
        <v>445</v>
      </c>
      <c r="D278" s="206" t="s">
        <v>144</v>
      </c>
      <c r="E278" s="207" t="s">
        <v>1266</v>
      </c>
      <c r="F278" s="208" t="s">
        <v>1267</v>
      </c>
      <c r="G278" s="209" t="s">
        <v>230</v>
      </c>
      <c r="H278" s="210">
        <v>55</v>
      </c>
      <c r="I278" s="211"/>
      <c r="J278" s="212">
        <f>ROUND(I278*H278,2)</f>
        <v>0</v>
      </c>
      <c r="K278" s="208" t="s">
        <v>148</v>
      </c>
      <c r="L278" s="46"/>
      <c r="M278" s="213" t="s">
        <v>19</v>
      </c>
      <c r="N278" s="214" t="s">
        <v>43</v>
      </c>
      <c r="O278" s="86"/>
      <c r="P278" s="215">
        <f>O278*H278</f>
        <v>0</v>
      </c>
      <c r="Q278" s="215">
        <v>0.0014400000000000001</v>
      </c>
      <c r="R278" s="215">
        <f>Q278*H278</f>
        <v>0.079200000000000007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184</v>
      </c>
      <c r="AT278" s="217" t="s">
        <v>144</v>
      </c>
      <c r="AU278" s="217" t="s">
        <v>82</v>
      </c>
      <c r="AY278" s="19" t="s">
        <v>141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80</v>
      </c>
      <c r="BK278" s="218">
        <f>ROUND(I278*H278,2)</f>
        <v>0</v>
      </c>
      <c r="BL278" s="19" t="s">
        <v>184</v>
      </c>
      <c r="BM278" s="217" t="s">
        <v>1268</v>
      </c>
    </row>
    <row r="279" s="2" customFormat="1">
      <c r="A279" s="40"/>
      <c r="B279" s="41"/>
      <c r="C279" s="42"/>
      <c r="D279" s="219" t="s">
        <v>151</v>
      </c>
      <c r="E279" s="42"/>
      <c r="F279" s="220" t="s">
        <v>1269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151</v>
      </c>
      <c r="AU279" s="19" t="s">
        <v>82</v>
      </c>
    </row>
    <row r="280" s="2" customFormat="1">
      <c r="A280" s="40"/>
      <c r="B280" s="41"/>
      <c r="C280" s="42"/>
      <c r="D280" s="226" t="s">
        <v>1056</v>
      </c>
      <c r="E280" s="42"/>
      <c r="F280" s="270" t="s">
        <v>1196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1056</v>
      </c>
      <c r="AU280" s="19" t="s">
        <v>82</v>
      </c>
    </row>
    <row r="281" s="14" customFormat="1">
      <c r="A281" s="14"/>
      <c r="B281" s="235"/>
      <c r="C281" s="236"/>
      <c r="D281" s="226" t="s">
        <v>153</v>
      </c>
      <c r="E281" s="237" t="s">
        <v>19</v>
      </c>
      <c r="F281" s="238" t="s">
        <v>493</v>
      </c>
      <c r="G281" s="236"/>
      <c r="H281" s="239">
        <v>55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153</v>
      </c>
      <c r="AU281" s="245" t="s">
        <v>82</v>
      </c>
      <c r="AV281" s="14" t="s">
        <v>82</v>
      </c>
      <c r="AW281" s="14" t="s">
        <v>33</v>
      </c>
      <c r="AX281" s="14" t="s">
        <v>80</v>
      </c>
      <c r="AY281" s="245" t="s">
        <v>141</v>
      </c>
    </row>
    <row r="282" s="2" customFormat="1" ht="16.5" customHeight="1">
      <c r="A282" s="40"/>
      <c r="B282" s="41"/>
      <c r="C282" s="257" t="s">
        <v>451</v>
      </c>
      <c r="D282" s="257" t="s">
        <v>188</v>
      </c>
      <c r="E282" s="258" t="s">
        <v>1270</v>
      </c>
      <c r="F282" s="259" t="s">
        <v>1271</v>
      </c>
      <c r="G282" s="260" t="s">
        <v>298</v>
      </c>
      <c r="H282" s="261">
        <v>15</v>
      </c>
      <c r="I282" s="262"/>
      <c r="J282" s="263">
        <f>ROUND(I282*H282,2)</f>
        <v>0</v>
      </c>
      <c r="K282" s="259" t="s">
        <v>148</v>
      </c>
      <c r="L282" s="264"/>
      <c r="M282" s="265" t="s">
        <v>19</v>
      </c>
      <c r="N282" s="266" t="s">
        <v>43</v>
      </c>
      <c r="O282" s="86"/>
      <c r="P282" s="215">
        <f>O282*H282</f>
        <v>0</v>
      </c>
      <c r="Q282" s="215">
        <v>0.00050000000000000001</v>
      </c>
      <c r="R282" s="215">
        <f>Q282*H282</f>
        <v>0.0074999999999999997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192</v>
      </c>
      <c r="AT282" s="217" t="s">
        <v>188</v>
      </c>
      <c r="AU282" s="217" t="s">
        <v>82</v>
      </c>
      <c r="AY282" s="19" t="s">
        <v>141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80</v>
      </c>
      <c r="BK282" s="218">
        <f>ROUND(I282*H282,2)</f>
        <v>0</v>
      </c>
      <c r="BL282" s="19" t="s">
        <v>184</v>
      </c>
      <c r="BM282" s="217" t="s">
        <v>1272</v>
      </c>
    </row>
    <row r="283" s="2" customFormat="1">
      <c r="A283" s="40"/>
      <c r="B283" s="41"/>
      <c r="C283" s="42"/>
      <c r="D283" s="226" t="s">
        <v>1056</v>
      </c>
      <c r="E283" s="42"/>
      <c r="F283" s="270" t="s">
        <v>1273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1056</v>
      </c>
      <c r="AU283" s="19" t="s">
        <v>82</v>
      </c>
    </row>
    <row r="284" s="13" customFormat="1">
      <c r="A284" s="13"/>
      <c r="B284" s="224"/>
      <c r="C284" s="225"/>
      <c r="D284" s="226" t="s">
        <v>153</v>
      </c>
      <c r="E284" s="227" t="s">
        <v>19</v>
      </c>
      <c r="F284" s="228" t="s">
        <v>1274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153</v>
      </c>
      <c r="AU284" s="234" t="s">
        <v>82</v>
      </c>
      <c r="AV284" s="13" t="s">
        <v>80</v>
      </c>
      <c r="AW284" s="13" t="s">
        <v>33</v>
      </c>
      <c r="AX284" s="13" t="s">
        <v>72</v>
      </c>
      <c r="AY284" s="234" t="s">
        <v>141</v>
      </c>
    </row>
    <row r="285" s="14" customFormat="1">
      <c r="A285" s="14"/>
      <c r="B285" s="235"/>
      <c r="C285" s="236"/>
      <c r="D285" s="226" t="s">
        <v>153</v>
      </c>
      <c r="E285" s="237" t="s">
        <v>19</v>
      </c>
      <c r="F285" s="238" t="s">
        <v>239</v>
      </c>
      <c r="G285" s="236"/>
      <c r="H285" s="239">
        <v>15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153</v>
      </c>
      <c r="AU285" s="245" t="s">
        <v>82</v>
      </c>
      <c r="AV285" s="14" t="s">
        <v>82</v>
      </c>
      <c r="AW285" s="14" t="s">
        <v>33</v>
      </c>
      <c r="AX285" s="14" t="s">
        <v>80</v>
      </c>
      <c r="AY285" s="245" t="s">
        <v>141</v>
      </c>
    </row>
    <row r="286" s="2" customFormat="1" ht="24.15" customHeight="1">
      <c r="A286" s="40"/>
      <c r="B286" s="41"/>
      <c r="C286" s="206" t="s">
        <v>233</v>
      </c>
      <c r="D286" s="206" t="s">
        <v>144</v>
      </c>
      <c r="E286" s="207" t="s">
        <v>1275</v>
      </c>
      <c r="F286" s="208" t="s">
        <v>1276</v>
      </c>
      <c r="G286" s="209" t="s">
        <v>230</v>
      </c>
      <c r="H286" s="210">
        <v>90</v>
      </c>
      <c r="I286" s="211"/>
      <c r="J286" s="212">
        <f>ROUND(I286*H286,2)</f>
        <v>0</v>
      </c>
      <c r="K286" s="208" t="s">
        <v>148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5.0000000000000002E-05</v>
      </c>
      <c r="R286" s="215">
        <f>Q286*H286</f>
        <v>0.0045000000000000005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184</v>
      </c>
      <c r="AT286" s="217" t="s">
        <v>144</v>
      </c>
      <c r="AU286" s="217" t="s">
        <v>82</v>
      </c>
      <c r="AY286" s="19" t="s">
        <v>141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80</v>
      </c>
      <c r="BK286" s="218">
        <f>ROUND(I286*H286,2)</f>
        <v>0</v>
      </c>
      <c r="BL286" s="19" t="s">
        <v>184</v>
      </c>
      <c r="BM286" s="217" t="s">
        <v>1277</v>
      </c>
    </row>
    <row r="287" s="2" customFormat="1">
      <c r="A287" s="40"/>
      <c r="B287" s="41"/>
      <c r="C287" s="42"/>
      <c r="D287" s="219" t="s">
        <v>151</v>
      </c>
      <c r="E287" s="42"/>
      <c r="F287" s="220" t="s">
        <v>1278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151</v>
      </c>
      <c r="AU287" s="19" t="s">
        <v>82</v>
      </c>
    </row>
    <row r="288" s="13" customFormat="1">
      <c r="A288" s="13"/>
      <c r="B288" s="224"/>
      <c r="C288" s="225"/>
      <c r="D288" s="226" t="s">
        <v>153</v>
      </c>
      <c r="E288" s="227" t="s">
        <v>19</v>
      </c>
      <c r="F288" s="228" t="s">
        <v>1279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153</v>
      </c>
      <c r="AU288" s="234" t="s">
        <v>82</v>
      </c>
      <c r="AV288" s="13" t="s">
        <v>80</v>
      </c>
      <c r="AW288" s="13" t="s">
        <v>33</v>
      </c>
      <c r="AX288" s="13" t="s">
        <v>72</v>
      </c>
      <c r="AY288" s="234" t="s">
        <v>141</v>
      </c>
    </row>
    <row r="289" s="14" customFormat="1">
      <c r="A289" s="14"/>
      <c r="B289" s="235"/>
      <c r="C289" s="236"/>
      <c r="D289" s="226" t="s">
        <v>153</v>
      </c>
      <c r="E289" s="237" t="s">
        <v>19</v>
      </c>
      <c r="F289" s="238" t="s">
        <v>667</v>
      </c>
      <c r="G289" s="236"/>
      <c r="H289" s="239">
        <v>90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153</v>
      </c>
      <c r="AU289" s="245" t="s">
        <v>82</v>
      </c>
      <c r="AV289" s="14" t="s">
        <v>82</v>
      </c>
      <c r="AW289" s="14" t="s">
        <v>33</v>
      </c>
      <c r="AX289" s="14" t="s">
        <v>80</v>
      </c>
      <c r="AY289" s="245" t="s">
        <v>141</v>
      </c>
    </row>
    <row r="290" s="2" customFormat="1" ht="33" customHeight="1">
      <c r="A290" s="40"/>
      <c r="B290" s="41"/>
      <c r="C290" s="206" t="s">
        <v>466</v>
      </c>
      <c r="D290" s="206" t="s">
        <v>144</v>
      </c>
      <c r="E290" s="207" t="s">
        <v>1280</v>
      </c>
      <c r="F290" s="208" t="s">
        <v>1281</v>
      </c>
      <c r="G290" s="209" t="s">
        <v>230</v>
      </c>
      <c r="H290" s="210">
        <v>43</v>
      </c>
      <c r="I290" s="211"/>
      <c r="J290" s="212">
        <f>ROUND(I290*H290,2)</f>
        <v>0</v>
      </c>
      <c r="K290" s="208" t="s">
        <v>148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6.9999999999999994E-05</v>
      </c>
      <c r="R290" s="215">
        <f>Q290*H290</f>
        <v>0.0030099999999999997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184</v>
      </c>
      <c r="AT290" s="217" t="s">
        <v>144</v>
      </c>
      <c r="AU290" s="217" t="s">
        <v>82</v>
      </c>
      <c r="AY290" s="19" t="s">
        <v>141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184</v>
      </c>
      <c r="BM290" s="217" t="s">
        <v>1282</v>
      </c>
    </row>
    <row r="291" s="2" customFormat="1">
      <c r="A291" s="40"/>
      <c r="B291" s="41"/>
      <c r="C291" s="42"/>
      <c r="D291" s="219" t="s">
        <v>151</v>
      </c>
      <c r="E291" s="42"/>
      <c r="F291" s="220" t="s">
        <v>1283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151</v>
      </c>
      <c r="AU291" s="19" t="s">
        <v>82</v>
      </c>
    </row>
    <row r="292" s="13" customFormat="1">
      <c r="A292" s="13"/>
      <c r="B292" s="224"/>
      <c r="C292" s="225"/>
      <c r="D292" s="226" t="s">
        <v>153</v>
      </c>
      <c r="E292" s="227" t="s">
        <v>19</v>
      </c>
      <c r="F292" s="228" t="s">
        <v>1284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153</v>
      </c>
      <c r="AU292" s="234" t="s">
        <v>82</v>
      </c>
      <c r="AV292" s="13" t="s">
        <v>80</v>
      </c>
      <c r="AW292" s="13" t="s">
        <v>33</v>
      </c>
      <c r="AX292" s="13" t="s">
        <v>72</v>
      </c>
      <c r="AY292" s="234" t="s">
        <v>141</v>
      </c>
    </row>
    <row r="293" s="14" customFormat="1">
      <c r="A293" s="14"/>
      <c r="B293" s="235"/>
      <c r="C293" s="236"/>
      <c r="D293" s="226" t="s">
        <v>153</v>
      </c>
      <c r="E293" s="237" t="s">
        <v>19</v>
      </c>
      <c r="F293" s="238" t="s">
        <v>1285</v>
      </c>
      <c r="G293" s="236"/>
      <c r="H293" s="239">
        <v>43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153</v>
      </c>
      <c r="AU293" s="245" t="s">
        <v>82</v>
      </c>
      <c r="AV293" s="14" t="s">
        <v>82</v>
      </c>
      <c r="AW293" s="14" t="s">
        <v>33</v>
      </c>
      <c r="AX293" s="14" t="s">
        <v>80</v>
      </c>
      <c r="AY293" s="245" t="s">
        <v>141</v>
      </c>
    </row>
    <row r="294" s="2" customFormat="1" ht="33" customHeight="1">
      <c r="A294" s="40"/>
      <c r="B294" s="41"/>
      <c r="C294" s="206" t="s">
        <v>472</v>
      </c>
      <c r="D294" s="206" t="s">
        <v>144</v>
      </c>
      <c r="E294" s="207" t="s">
        <v>1286</v>
      </c>
      <c r="F294" s="208" t="s">
        <v>1287</v>
      </c>
      <c r="G294" s="209" t="s">
        <v>230</v>
      </c>
      <c r="H294" s="210">
        <v>90</v>
      </c>
      <c r="I294" s="211"/>
      <c r="J294" s="212">
        <f>ROUND(I294*H294,2)</f>
        <v>0</v>
      </c>
      <c r="K294" s="208" t="s">
        <v>148</v>
      </c>
      <c r="L294" s="46"/>
      <c r="M294" s="213" t="s">
        <v>19</v>
      </c>
      <c r="N294" s="214" t="s">
        <v>43</v>
      </c>
      <c r="O294" s="86"/>
      <c r="P294" s="215">
        <f>O294*H294</f>
        <v>0</v>
      </c>
      <c r="Q294" s="215">
        <v>0.00020000000000000001</v>
      </c>
      <c r="R294" s="215">
        <f>Q294*H294</f>
        <v>0.018000000000000002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184</v>
      </c>
      <c r="AT294" s="217" t="s">
        <v>144</v>
      </c>
      <c r="AU294" s="217" t="s">
        <v>82</v>
      </c>
      <c r="AY294" s="19" t="s">
        <v>141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80</v>
      </c>
      <c r="BK294" s="218">
        <f>ROUND(I294*H294,2)</f>
        <v>0</v>
      </c>
      <c r="BL294" s="19" t="s">
        <v>184</v>
      </c>
      <c r="BM294" s="217" t="s">
        <v>1288</v>
      </c>
    </row>
    <row r="295" s="2" customFormat="1">
      <c r="A295" s="40"/>
      <c r="B295" s="41"/>
      <c r="C295" s="42"/>
      <c r="D295" s="219" t="s">
        <v>151</v>
      </c>
      <c r="E295" s="42"/>
      <c r="F295" s="220" t="s">
        <v>1289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151</v>
      </c>
      <c r="AU295" s="19" t="s">
        <v>82</v>
      </c>
    </row>
    <row r="296" s="13" customFormat="1">
      <c r="A296" s="13"/>
      <c r="B296" s="224"/>
      <c r="C296" s="225"/>
      <c r="D296" s="226" t="s">
        <v>153</v>
      </c>
      <c r="E296" s="227" t="s">
        <v>19</v>
      </c>
      <c r="F296" s="228" t="s">
        <v>1290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153</v>
      </c>
      <c r="AU296" s="234" t="s">
        <v>82</v>
      </c>
      <c r="AV296" s="13" t="s">
        <v>80</v>
      </c>
      <c r="AW296" s="13" t="s">
        <v>33</v>
      </c>
      <c r="AX296" s="13" t="s">
        <v>72</v>
      </c>
      <c r="AY296" s="234" t="s">
        <v>141</v>
      </c>
    </row>
    <row r="297" s="14" customFormat="1">
      <c r="A297" s="14"/>
      <c r="B297" s="235"/>
      <c r="C297" s="236"/>
      <c r="D297" s="226" t="s">
        <v>153</v>
      </c>
      <c r="E297" s="237" t="s">
        <v>19</v>
      </c>
      <c r="F297" s="238" t="s">
        <v>667</v>
      </c>
      <c r="G297" s="236"/>
      <c r="H297" s="239">
        <v>90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153</v>
      </c>
      <c r="AU297" s="245" t="s">
        <v>82</v>
      </c>
      <c r="AV297" s="14" t="s">
        <v>82</v>
      </c>
      <c r="AW297" s="14" t="s">
        <v>33</v>
      </c>
      <c r="AX297" s="14" t="s">
        <v>80</v>
      </c>
      <c r="AY297" s="245" t="s">
        <v>141</v>
      </c>
    </row>
    <row r="298" s="2" customFormat="1" ht="33" customHeight="1">
      <c r="A298" s="40"/>
      <c r="B298" s="41"/>
      <c r="C298" s="206" t="s">
        <v>478</v>
      </c>
      <c r="D298" s="206" t="s">
        <v>144</v>
      </c>
      <c r="E298" s="207" t="s">
        <v>1291</v>
      </c>
      <c r="F298" s="208" t="s">
        <v>1292</v>
      </c>
      <c r="G298" s="209" t="s">
        <v>230</v>
      </c>
      <c r="H298" s="210">
        <v>43</v>
      </c>
      <c r="I298" s="211"/>
      <c r="J298" s="212">
        <f>ROUND(I298*H298,2)</f>
        <v>0</v>
      </c>
      <c r="K298" s="208" t="s">
        <v>148</v>
      </c>
      <c r="L298" s="46"/>
      <c r="M298" s="213" t="s">
        <v>19</v>
      </c>
      <c r="N298" s="214" t="s">
        <v>43</v>
      </c>
      <c r="O298" s="86"/>
      <c r="P298" s="215">
        <f>O298*H298</f>
        <v>0</v>
      </c>
      <c r="Q298" s="215">
        <v>0.00024000000000000001</v>
      </c>
      <c r="R298" s="215">
        <f>Q298*H298</f>
        <v>0.010320000000000001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184</v>
      </c>
      <c r="AT298" s="217" t="s">
        <v>144</v>
      </c>
      <c r="AU298" s="217" t="s">
        <v>82</v>
      </c>
      <c r="AY298" s="19" t="s">
        <v>141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184</v>
      </c>
      <c r="BM298" s="217" t="s">
        <v>1293</v>
      </c>
    </row>
    <row r="299" s="2" customFormat="1">
      <c r="A299" s="40"/>
      <c r="B299" s="41"/>
      <c r="C299" s="42"/>
      <c r="D299" s="219" t="s">
        <v>151</v>
      </c>
      <c r="E299" s="42"/>
      <c r="F299" s="220" t="s">
        <v>1294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151</v>
      </c>
      <c r="AU299" s="19" t="s">
        <v>82</v>
      </c>
    </row>
    <row r="300" s="13" customFormat="1">
      <c r="A300" s="13"/>
      <c r="B300" s="224"/>
      <c r="C300" s="225"/>
      <c r="D300" s="226" t="s">
        <v>153</v>
      </c>
      <c r="E300" s="227" t="s">
        <v>19</v>
      </c>
      <c r="F300" s="228" t="s">
        <v>1290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153</v>
      </c>
      <c r="AU300" s="234" t="s">
        <v>82</v>
      </c>
      <c r="AV300" s="13" t="s">
        <v>80</v>
      </c>
      <c r="AW300" s="13" t="s">
        <v>33</v>
      </c>
      <c r="AX300" s="13" t="s">
        <v>72</v>
      </c>
      <c r="AY300" s="234" t="s">
        <v>141</v>
      </c>
    </row>
    <row r="301" s="14" customFormat="1">
      <c r="A301" s="14"/>
      <c r="B301" s="235"/>
      <c r="C301" s="236"/>
      <c r="D301" s="226" t="s">
        <v>153</v>
      </c>
      <c r="E301" s="237" t="s">
        <v>19</v>
      </c>
      <c r="F301" s="238" t="s">
        <v>1285</v>
      </c>
      <c r="G301" s="236"/>
      <c r="H301" s="239">
        <v>43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153</v>
      </c>
      <c r="AU301" s="245" t="s">
        <v>82</v>
      </c>
      <c r="AV301" s="14" t="s">
        <v>82</v>
      </c>
      <c r="AW301" s="14" t="s">
        <v>33</v>
      </c>
      <c r="AX301" s="14" t="s">
        <v>80</v>
      </c>
      <c r="AY301" s="245" t="s">
        <v>141</v>
      </c>
    </row>
    <row r="302" s="2" customFormat="1" ht="16.5" customHeight="1">
      <c r="A302" s="40"/>
      <c r="B302" s="41"/>
      <c r="C302" s="206" t="s">
        <v>487</v>
      </c>
      <c r="D302" s="206" t="s">
        <v>144</v>
      </c>
      <c r="E302" s="207" t="s">
        <v>1295</v>
      </c>
      <c r="F302" s="208" t="s">
        <v>1296</v>
      </c>
      <c r="G302" s="209" t="s">
        <v>298</v>
      </c>
      <c r="H302" s="210">
        <v>22</v>
      </c>
      <c r="I302" s="211"/>
      <c r="J302" s="212">
        <f>ROUND(I302*H302,2)</f>
        <v>0</v>
      </c>
      <c r="K302" s="208" t="s">
        <v>148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0.00012999999999999999</v>
      </c>
      <c r="R302" s="215">
        <f>Q302*H302</f>
        <v>0.0028599999999999997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184</v>
      </c>
      <c r="AT302" s="217" t="s">
        <v>144</v>
      </c>
      <c r="AU302" s="217" t="s">
        <v>82</v>
      </c>
      <c r="AY302" s="19" t="s">
        <v>141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184</v>
      </c>
      <c r="BM302" s="217" t="s">
        <v>1297</v>
      </c>
    </row>
    <row r="303" s="2" customFormat="1">
      <c r="A303" s="40"/>
      <c r="B303" s="41"/>
      <c r="C303" s="42"/>
      <c r="D303" s="219" t="s">
        <v>151</v>
      </c>
      <c r="E303" s="42"/>
      <c r="F303" s="220" t="s">
        <v>1298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151</v>
      </c>
      <c r="AU303" s="19" t="s">
        <v>82</v>
      </c>
    </row>
    <row r="304" s="13" customFormat="1">
      <c r="A304" s="13"/>
      <c r="B304" s="224"/>
      <c r="C304" s="225"/>
      <c r="D304" s="226" t="s">
        <v>153</v>
      </c>
      <c r="E304" s="227" t="s">
        <v>19</v>
      </c>
      <c r="F304" s="228" t="s">
        <v>1299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153</v>
      </c>
      <c r="AU304" s="234" t="s">
        <v>82</v>
      </c>
      <c r="AV304" s="13" t="s">
        <v>80</v>
      </c>
      <c r="AW304" s="13" t="s">
        <v>33</v>
      </c>
      <c r="AX304" s="13" t="s">
        <v>72</v>
      </c>
      <c r="AY304" s="234" t="s">
        <v>141</v>
      </c>
    </row>
    <row r="305" s="14" customFormat="1">
      <c r="A305" s="14"/>
      <c r="B305" s="235"/>
      <c r="C305" s="236"/>
      <c r="D305" s="226" t="s">
        <v>153</v>
      </c>
      <c r="E305" s="237" t="s">
        <v>19</v>
      </c>
      <c r="F305" s="238" t="s">
        <v>280</v>
      </c>
      <c r="G305" s="236"/>
      <c r="H305" s="239">
        <v>22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153</v>
      </c>
      <c r="AU305" s="245" t="s">
        <v>82</v>
      </c>
      <c r="AV305" s="14" t="s">
        <v>82</v>
      </c>
      <c r="AW305" s="14" t="s">
        <v>33</v>
      </c>
      <c r="AX305" s="14" t="s">
        <v>80</v>
      </c>
      <c r="AY305" s="245" t="s">
        <v>141</v>
      </c>
    </row>
    <row r="306" s="2" customFormat="1" ht="16.5" customHeight="1">
      <c r="A306" s="40"/>
      <c r="B306" s="41"/>
      <c r="C306" s="206" t="s">
        <v>493</v>
      </c>
      <c r="D306" s="206" t="s">
        <v>144</v>
      </c>
      <c r="E306" s="207" t="s">
        <v>1300</v>
      </c>
      <c r="F306" s="208" t="s">
        <v>1301</v>
      </c>
      <c r="G306" s="209" t="s">
        <v>1302</v>
      </c>
      <c r="H306" s="210">
        <v>2</v>
      </c>
      <c r="I306" s="211"/>
      <c r="J306" s="212">
        <f>ROUND(I306*H306,2)</f>
        <v>0</v>
      </c>
      <c r="K306" s="208" t="s">
        <v>148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0.00025000000000000001</v>
      </c>
      <c r="R306" s="215">
        <f>Q306*H306</f>
        <v>0.00050000000000000001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184</v>
      </c>
      <c r="AT306" s="217" t="s">
        <v>144</v>
      </c>
      <c r="AU306" s="217" t="s">
        <v>82</v>
      </c>
      <c r="AY306" s="19" t="s">
        <v>141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184</v>
      </c>
      <c r="BM306" s="217" t="s">
        <v>1303</v>
      </c>
    </row>
    <row r="307" s="2" customFormat="1">
      <c r="A307" s="40"/>
      <c r="B307" s="41"/>
      <c r="C307" s="42"/>
      <c r="D307" s="219" t="s">
        <v>151</v>
      </c>
      <c r="E307" s="42"/>
      <c r="F307" s="220" t="s">
        <v>1304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151</v>
      </c>
      <c r="AU307" s="19" t="s">
        <v>82</v>
      </c>
    </row>
    <row r="308" s="14" customFormat="1">
      <c r="A308" s="14"/>
      <c r="B308" s="235"/>
      <c r="C308" s="236"/>
      <c r="D308" s="226" t="s">
        <v>153</v>
      </c>
      <c r="E308" s="237" t="s">
        <v>19</v>
      </c>
      <c r="F308" s="238" t="s">
        <v>82</v>
      </c>
      <c r="G308" s="236"/>
      <c r="H308" s="239">
        <v>2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153</v>
      </c>
      <c r="AU308" s="245" t="s">
        <v>82</v>
      </c>
      <c r="AV308" s="14" t="s">
        <v>82</v>
      </c>
      <c r="AW308" s="14" t="s">
        <v>33</v>
      </c>
      <c r="AX308" s="14" t="s">
        <v>80</v>
      </c>
      <c r="AY308" s="245" t="s">
        <v>141</v>
      </c>
    </row>
    <row r="309" s="2" customFormat="1" ht="16.5" customHeight="1">
      <c r="A309" s="40"/>
      <c r="B309" s="41"/>
      <c r="C309" s="206" t="s">
        <v>500</v>
      </c>
      <c r="D309" s="206" t="s">
        <v>144</v>
      </c>
      <c r="E309" s="207" t="s">
        <v>1305</v>
      </c>
      <c r="F309" s="208" t="s">
        <v>1306</v>
      </c>
      <c r="G309" s="209" t="s">
        <v>298</v>
      </c>
      <c r="H309" s="210">
        <v>6</v>
      </c>
      <c r="I309" s="211"/>
      <c r="J309" s="212">
        <f>ROUND(I309*H309,2)</f>
        <v>0</v>
      </c>
      <c r="K309" s="208" t="s">
        <v>148</v>
      </c>
      <c r="L309" s="46"/>
      <c r="M309" s="213" t="s">
        <v>19</v>
      </c>
      <c r="N309" s="214" t="s">
        <v>43</v>
      </c>
      <c r="O309" s="86"/>
      <c r="P309" s="215">
        <f>O309*H309</f>
        <v>0</v>
      </c>
      <c r="Q309" s="215">
        <v>0.00022000000000000001</v>
      </c>
      <c r="R309" s="215">
        <f>Q309*H309</f>
        <v>0.00132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184</v>
      </c>
      <c r="AT309" s="217" t="s">
        <v>144</v>
      </c>
      <c r="AU309" s="217" t="s">
        <v>82</v>
      </c>
      <c r="AY309" s="19" t="s">
        <v>141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80</v>
      </c>
      <c r="BK309" s="218">
        <f>ROUND(I309*H309,2)</f>
        <v>0</v>
      </c>
      <c r="BL309" s="19" t="s">
        <v>184</v>
      </c>
      <c r="BM309" s="217" t="s">
        <v>1307</v>
      </c>
    </row>
    <row r="310" s="2" customFormat="1">
      <c r="A310" s="40"/>
      <c r="B310" s="41"/>
      <c r="C310" s="42"/>
      <c r="D310" s="219" t="s">
        <v>151</v>
      </c>
      <c r="E310" s="42"/>
      <c r="F310" s="220" t="s">
        <v>1308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151</v>
      </c>
      <c r="AU310" s="19" t="s">
        <v>82</v>
      </c>
    </row>
    <row r="311" s="2" customFormat="1">
      <c r="A311" s="40"/>
      <c r="B311" s="41"/>
      <c r="C311" s="42"/>
      <c r="D311" s="226" t="s">
        <v>1056</v>
      </c>
      <c r="E311" s="42"/>
      <c r="F311" s="270" t="s">
        <v>1309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1056</v>
      </c>
      <c r="AU311" s="19" t="s">
        <v>82</v>
      </c>
    </row>
    <row r="312" s="14" customFormat="1">
      <c r="A312" s="14"/>
      <c r="B312" s="235"/>
      <c r="C312" s="236"/>
      <c r="D312" s="226" t="s">
        <v>153</v>
      </c>
      <c r="E312" s="237" t="s">
        <v>19</v>
      </c>
      <c r="F312" s="238" t="s">
        <v>142</v>
      </c>
      <c r="G312" s="236"/>
      <c r="H312" s="239">
        <v>6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153</v>
      </c>
      <c r="AU312" s="245" t="s">
        <v>82</v>
      </c>
      <c r="AV312" s="14" t="s">
        <v>82</v>
      </c>
      <c r="AW312" s="14" t="s">
        <v>33</v>
      </c>
      <c r="AX312" s="14" t="s">
        <v>80</v>
      </c>
      <c r="AY312" s="245" t="s">
        <v>141</v>
      </c>
    </row>
    <row r="313" s="2" customFormat="1" ht="16.5" customHeight="1">
      <c r="A313" s="40"/>
      <c r="B313" s="41"/>
      <c r="C313" s="206" t="s">
        <v>506</v>
      </c>
      <c r="D313" s="206" t="s">
        <v>144</v>
      </c>
      <c r="E313" s="207" t="s">
        <v>1310</v>
      </c>
      <c r="F313" s="208" t="s">
        <v>1311</v>
      </c>
      <c r="G313" s="209" t="s">
        <v>298</v>
      </c>
      <c r="H313" s="210">
        <v>2</v>
      </c>
      <c r="I313" s="211"/>
      <c r="J313" s="212">
        <f>ROUND(I313*H313,2)</f>
        <v>0</v>
      </c>
      <c r="K313" s="208" t="s">
        <v>148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0.00051999999999999995</v>
      </c>
      <c r="R313" s="215">
        <f>Q313*H313</f>
        <v>0.0010399999999999999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184</v>
      </c>
      <c r="AT313" s="217" t="s">
        <v>144</v>
      </c>
      <c r="AU313" s="217" t="s">
        <v>82</v>
      </c>
      <c r="AY313" s="19" t="s">
        <v>141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184</v>
      </c>
      <c r="BM313" s="217" t="s">
        <v>1312</v>
      </c>
    </row>
    <row r="314" s="2" customFormat="1">
      <c r="A314" s="40"/>
      <c r="B314" s="41"/>
      <c r="C314" s="42"/>
      <c r="D314" s="219" t="s">
        <v>151</v>
      </c>
      <c r="E314" s="42"/>
      <c r="F314" s="220" t="s">
        <v>1313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151</v>
      </c>
      <c r="AU314" s="19" t="s">
        <v>82</v>
      </c>
    </row>
    <row r="315" s="2" customFormat="1">
      <c r="A315" s="40"/>
      <c r="B315" s="41"/>
      <c r="C315" s="42"/>
      <c r="D315" s="226" t="s">
        <v>1056</v>
      </c>
      <c r="E315" s="42"/>
      <c r="F315" s="270" t="s">
        <v>1309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1056</v>
      </c>
      <c r="AU315" s="19" t="s">
        <v>82</v>
      </c>
    </row>
    <row r="316" s="14" customFormat="1">
      <c r="A316" s="14"/>
      <c r="B316" s="235"/>
      <c r="C316" s="236"/>
      <c r="D316" s="226" t="s">
        <v>153</v>
      </c>
      <c r="E316" s="237" t="s">
        <v>19</v>
      </c>
      <c r="F316" s="238" t="s">
        <v>82</v>
      </c>
      <c r="G316" s="236"/>
      <c r="H316" s="239">
        <v>2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153</v>
      </c>
      <c r="AU316" s="245" t="s">
        <v>82</v>
      </c>
      <c r="AV316" s="14" t="s">
        <v>82</v>
      </c>
      <c r="AW316" s="14" t="s">
        <v>33</v>
      </c>
      <c r="AX316" s="14" t="s">
        <v>80</v>
      </c>
      <c r="AY316" s="245" t="s">
        <v>141</v>
      </c>
    </row>
    <row r="317" s="2" customFormat="1" ht="16.5" customHeight="1">
      <c r="A317" s="40"/>
      <c r="B317" s="41"/>
      <c r="C317" s="206" t="s">
        <v>511</v>
      </c>
      <c r="D317" s="206" t="s">
        <v>144</v>
      </c>
      <c r="E317" s="207" t="s">
        <v>1314</v>
      </c>
      <c r="F317" s="208" t="s">
        <v>1315</v>
      </c>
      <c r="G317" s="209" t="s">
        <v>298</v>
      </c>
      <c r="H317" s="210">
        <v>14</v>
      </c>
      <c r="I317" s="211"/>
      <c r="J317" s="212">
        <f>ROUND(I317*H317,2)</f>
        <v>0</v>
      </c>
      <c r="K317" s="208" t="s">
        <v>148</v>
      </c>
      <c r="L317" s="46"/>
      <c r="M317" s="213" t="s">
        <v>19</v>
      </c>
      <c r="N317" s="214" t="s">
        <v>43</v>
      </c>
      <c r="O317" s="86"/>
      <c r="P317" s="215">
        <f>O317*H317</f>
        <v>0</v>
      </c>
      <c r="Q317" s="215">
        <v>0.00021000000000000001</v>
      </c>
      <c r="R317" s="215">
        <f>Q317*H317</f>
        <v>0.0029399999999999999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184</v>
      </c>
      <c r="AT317" s="217" t="s">
        <v>144</v>
      </c>
      <c r="AU317" s="217" t="s">
        <v>82</v>
      </c>
      <c r="AY317" s="19" t="s">
        <v>141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80</v>
      </c>
      <c r="BK317" s="218">
        <f>ROUND(I317*H317,2)</f>
        <v>0</v>
      </c>
      <c r="BL317" s="19" t="s">
        <v>184</v>
      </c>
      <c r="BM317" s="217" t="s">
        <v>1316</v>
      </c>
    </row>
    <row r="318" s="2" customFormat="1">
      <c r="A318" s="40"/>
      <c r="B318" s="41"/>
      <c r="C318" s="42"/>
      <c r="D318" s="219" t="s">
        <v>151</v>
      </c>
      <c r="E318" s="42"/>
      <c r="F318" s="220" t="s">
        <v>1317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151</v>
      </c>
      <c r="AU318" s="19" t="s">
        <v>82</v>
      </c>
    </row>
    <row r="319" s="2" customFormat="1">
      <c r="A319" s="40"/>
      <c r="B319" s="41"/>
      <c r="C319" s="42"/>
      <c r="D319" s="226" t="s">
        <v>1056</v>
      </c>
      <c r="E319" s="42"/>
      <c r="F319" s="270" t="s">
        <v>1309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1056</v>
      </c>
      <c r="AU319" s="19" t="s">
        <v>82</v>
      </c>
    </row>
    <row r="320" s="14" customFormat="1">
      <c r="A320" s="14"/>
      <c r="B320" s="235"/>
      <c r="C320" s="236"/>
      <c r="D320" s="226" t="s">
        <v>153</v>
      </c>
      <c r="E320" s="237" t="s">
        <v>19</v>
      </c>
      <c r="F320" s="238" t="s">
        <v>234</v>
      </c>
      <c r="G320" s="236"/>
      <c r="H320" s="239">
        <v>14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153</v>
      </c>
      <c r="AU320" s="245" t="s">
        <v>82</v>
      </c>
      <c r="AV320" s="14" t="s">
        <v>82</v>
      </c>
      <c r="AW320" s="14" t="s">
        <v>33</v>
      </c>
      <c r="AX320" s="14" t="s">
        <v>80</v>
      </c>
      <c r="AY320" s="245" t="s">
        <v>141</v>
      </c>
    </row>
    <row r="321" s="2" customFormat="1" ht="16.5" customHeight="1">
      <c r="A321" s="40"/>
      <c r="B321" s="41"/>
      <c r="C321" s="206" t="s">
        <v>517</v>
      </c>
      <c r="D321" s="206" t="s">
        <v>144</v>
      </c>
      <c r="E321" s="207" t="s">
        <v>1318</v>
      </c>
      <c r="F321" s="208" t="s">
        <v>1319</v>
      </c>
      <c r="G321" s="209" t="s">
        <v>298</v>
      </c>
      <c r="H321" s="210">
        <v>4</v>
      </c>
      <c r="I321" s="211"/>
      <c r="J321" s="212">
        <f>ROUND(I321*H321,2)</f>
        <v>0</v>
      </c>
      <c r="K321" s="208" t="s">
        <v>148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0.00050000000000000001</v>
      </c>
      <c r="R321" s="215">
        <f>Q321*H321</f>
        <v>0.002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184</v>
      </c>
      <c r="AT321" s="217" t="s">
        <v>144</v>
      </c>
      <c r="AU321" s="217" t="s">
        <v>82</v>
      </c>
      <c r="AY321" s="19" t="s">
        <v>141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184</v>
      </c>
      <c r="BM321" s="217" t="s">
        <v>1320</v>
      </c>
    </row>
    <row r="322" s="2" customFormat="1">
      <c r="A322" s="40"/>
      <c r="B322" s="41"/>
      <c r="C322" s="42"/>
      <c r="D322" s="219" t="s">
        <v>151</v>
      </c>
      <c r="E322" s="42"/>
      <c r="F322" s="220" t="s">
        <v>1321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151</v>
      </c>
      <c r="AU322" s="19" t="s">
        <v>82</v>
      </c>
    </row>
    <row r="323" s="2" customFormat="1">
      <c r="A323" s="40"/>
      <c r="B323" s="41"/>
      <c r="C323" s="42"/>
      <c r="D323" s="226" t="s">
        <v>1056</v>
      </c>
      <c r="E323" s="42"/>
      <c r="F323" s="270" t="s">
        <v>1309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1056</v>
      </c>
      <c r="AU323" s="19" t="s">
        <v>82</v>
      </c>
    </row>
    <row r="324" s="14" customFormat="1">
      <c r="A324" s="14"/>
      <c r="B324" s="235"/>
      <c r="C324" s="236"/>
      <c r="D324" s="226" t="s">
        <v>153</v>
      </c>
      <c r="E324" s="237" t="s">
        <v>19</v>
      </c>
      <c r="F324" s="238" t="s">
        <v>149</v>
      </c>
      <c r="G324" s="236"/>
      <c r="H324" s="239">
        <v>4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153</v>
      </c>
      <c r="AU324" s="245" t="s">
        <v>82</v>
      </c>
      <c r="AV324" s="14" t="s">
        <v>82</v>
      </c>
      <c r="AW324" s="14" t="s">
        <v>33</v>
      </c>
      <c r="AX324" s="14" t="s">
        <v>80</v>
      </c>
      <c r="AY324" s="245" t="s">
        <v>141</v>
      </c>
    </row>
    <row r="325" s="2" customFormat="1" ht="21.75" customHeight="1">
      <c r="A325" s="40"/>
      <c r="B325" s="41"/>
      <c r="C325" s="206" t="s">
        <v>522</v>
      </c>
      <c r="D325" s="206" t="s">
        <v>144</v>
      </c>
      <c r="E325" s="207" t="s">
        <v>1322</v>
      </c>
      <c r="F325" s="208" t="s">
        <v>1323</v>
      </c>
      <c r="G325" s="209" t="s">
        <v>298</v>
      </c>
      <c r="H325" s="210">
        <v>22</v>
      </c>
      <c r="I325" s="211"/>
      <c r="J325" s="212">
        <f>ROUND(I325*H325,2)</f>
        <v>0</v>
      </c>
      <c r="K325" s="208" t="s">
        <v>148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0.00027999999999999998</v>
      </c>
      <c r="R325" s="215">
        <f>Q325*H325</f>
        <v>0.0061599999999999997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184</v>
      </c>
      <c r="AT325" s="217" t="s">
        <v>144</v>
      </c>
      <c r="AU325" s="217" t="s">
        <v>82</v>
      </c>
      <c r="AY325" s="19" t="s">
        <v>141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184</v>
      </c>
      <c r="BM325" s="217" t="s">
        <v>1324</v>
      </c>
    </row>
    <row r="326" s="2" customFormat="1">
      <c r="A326" s="40"/>
      <c r="B326" s="41"/>
      <c r="C326" s="42"/>
      <c r="D326" s="219" t="s">
        <v>151</v>
      </c>
      <c r="E326" s="42"/>
      <c r="F326" s="220" t="s">
        <v>1325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151</v>
      </c>
      <c r="AU326" s="19" t="s">
        <v>82</v>
      </c>
    </row>
    <row r="327" s="2" customFormat="1">
      <c r="A327" s="40"/>
      <c r="B327" s="41"/>
      <c r="C327" s="42"/>
      <c r="D327" s="226" t="s">
        <v>1056</v>
      </c>
      <c r="E327" s="42"/>
      <c r="F327" s="270" t="s">
        <v>1326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1056</v>
      </c>
      <c r="AU327" s="19" t="s">
        <v>82</v>
      </c>
    </row>
    <row r="328" s="14" customFormat="1">
      <c r="A328" s="14"/>
      <c r="B328" s="235"/>
      <c r="C328" s="236"/>
      <c r="D328" s="226" t="s">
        <v>153</v>
      </c>
      <c r="E328" s="237" t="s">
        <v>19</v>
      </c>
      <c r="F328" s="238" t="s">
        <v>280</v>
      </c>
      <c r="G328" s="236"/>
      <c r="H328" s="239">
        <v>22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153</v>
      </c>
      <c r="AU328" s="245" t="s">
        <v>82</v>
      </c>
      <c r="AV328" s="14" t="s">
        <v>82</v>
      </c>
      <c r="AW328" s="14" t="s">
        <v>33</v>
      </c>
      <c r="AX328" s="14" t="s">
        <v>80</v>
      </c>
      <c r="AY328" s="245" t="s">
        <v>141</v>
      </c>
    </row>
    <row r="329" s="2" customFormat="1" ht="16.5" customHeight="1">
      <c r="A329" s="40"/>
      <c r="B329" s="41"/>
      <c r="C329" s="206" t="s">
        <v>527</v>
      </c>
      <c r="D329" s="206" t="s">
        <v>144</v>
      </c>
      <c r="E329" s="207" t="s">
        <v>1327</v>
      </c>
      <c r="F329" s="208" t="s">
        <v>1328</v>
      </c>
      <c r="G329" s="209" t="s">
        <v>298</v>
      </c>
      <c r="H329" s="210">
        <v>2</v>
      </c>
      <c r="I329" s="211"/>
      <c r="J329" s="212">
        <f>ROUND(I329*H329,2)</f>
        <v>0</v>
      </c>
      <c r="K329" s="208" t="s">
        <v>148</v>
      </c>
      <c r="L329" s="46"/>
      <c r="M329" s="213" t="s">
        <v>19</v>
      </c>
      <c r="N329" s="214" t="s">
        <v>43</v>
      </c>
      <c r="O329" s="86"/>
      <c r="P329" s="215">
        <f>O329*H329</f>
        <v>0</v>
      </c>
      <c r="Q329" s="215">
        <v>2.0000000000000002E-05</v>
      </c>
      <c r="R329" s="215">
        <f>Q329*H329</f>
        <v>4.0000000000000003E-05</v>
      </c>
      <c r="S329" s="215">
        <v>2.0000000000000002E-05</v>
      </c>
      <c r="T329" s="216">
        <f>S329*H329</f>
        <v>4.0000000000000003E-05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184</v>
      </c>
      <c r="AT329" s="217" t="s">
        <v>144</v>
      </c>
      <c r="AU329" s="217" t="s">
        <v>82</v>
      </c>
      <c r="AY329" s="19" t="s">
        <v>141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80</v>
      </c>
      <c r="BK329" s="218">
        <f>ROUND(I329*H329,2)</f>
        <v>0</v>
      </c>
      <c r="BL329" s="19" t="s">
        <v>184</v>
      </c>
      <c r="BM329" s="217" t="s">
        <v>1329</v>
      </c>
    </row>
    <row r="330" s="2" customFormat="1">
      <c r="A330" s="40"/>
      <c r="B330" s="41"/>
      <c r="C330" s="42"/>
      <c r="D330" s="219" t="s">
        <v>151</v>
      </c>
      <c r="E330" s="42"/>
      <c r="F330" s="220" t="s">
        <v>1330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151</v>
      </c>
      <c r="AU330" s="19" t="s">
        <v>82</v>
      </c>
    </row>
    <row r="331" s="2" customFormat="1">
      <c r="A331" s="40"/>
      <c r="B331" s="41"/>
      <c r="C331" s="42"/>
      <c r="D331" s="226" t="s">
        <v>1056</v>
      </c>
      <c r="E331" s="42"/>
      <c r="F331" s="270" t="s">
        <v>1331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1056</v>
      </c>
      <c r="AU331" s="19" t="s">
        <v>82</v>
      </c>
    </row>
    <row r="332" s="14" customFormat="1">
      <c r="A332" s="14"/>
      <c r="B332" s="235"/>
      <c r="C332" s="236"/>
      <c r="D332" s="226" t="s">
        <v>153</v>
      </c>
      <c r="E332" s="237" t="s">
        <v>19</v>
      </c>
      <c r="F332" s="238" t="s">
        <v>82</v>
      </c>
      <c r="G332" s="236"/>
      <c r="H332" s="239">
        <v>2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153</v>
      </c>
      <c r="AU332" s="245" t="s">
        <v>82</v>
      </c>
      <c r="AV332" s="14" t="s">
        <v>82</v>
      </c>
      <c r="AW332" s="14" t="s">
        <v>33</v>
      </c>
      <c r="AX332" s="14" t="s">
        <v>80</v>
      </c>
      <c r="AY332" s="245" t="s">
        <v>141</v>
      </c>
    </row>
    <row r="333" s="2" customFormat="1" ht="24.15" customHeight="1">
      <c r="A333" s="40"/>
      <c r="B333" s="41"/>
      <c r="C333" s="206" t="s">
        <v>532</v>
      </c>
      <c r="D333" s="206" t="s">
        <v>144</v>
      </c>
      <c r="E333" s="207" t="s">
        <v>1332</v>
      </c>
      <c r="F333" s="208" t="s">
        <v>1333</v>
      </c>
      <c r="G333" s="209" t="s">
        <v>298</v>
      </c>
      <c r="H333" s="210">
        <v>2</v>
      </c>
      <c r="I333" s="211"/>
      <c r="J333" s="212">
        <f>ROUND(I333*H333,2)</f>
        <v>0</v>
      </c>
      <c r="K333" s="208" t="s">
        <v>148</v>
      </c>
      <c r="L333" s="46"/>
      <c r="M333" s="213" t="s">
        <v>19</v>
      </c>
      <c r="N333" s="214" t="s">
        <v>43</v>
      </c>
      <c r="O333" s="86"/>
      <c r="P333" s="215">
        <f>O333*H333</f>
        <v>0</v>
      </c>
      <c r="Q333" s="215">
        <v>0.0011800000000000001</v>
      </c>
      <c r="R333" s="215">
        <f>Q333*H333</f>
        <v>0.0023600000000000001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184</v>
      </c>
      <c r="AT333" s="217" t="s">
        <v>144</v>
      </c>
      <c r="AU333" s="217" t="s">
        <v>82</v>
      </c>
      <c r="AY333" s="19" t="s">
        <v>141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184</v>
      </c>
      <c r="BM333" s="217" t="s">
        <v>1334</v>
      </c>
    </row>
    <row r="334" s="2" customFormat="1">
      <c r="A334" s="40"/>
      <c r="B334" s="41"/>
      <c r="C334" s="42"/>
      <c r="D334" s="219" t="s">
        <v>151</v>
      </c>
      <c r="E334" s="42"/>
      <c r="F334" s="220" t="s">
        <v>1335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151</v>
      </c>
      <c r="AU334" s="19" t="s">
        <v>82</v>
      </c>
    </row>
    <row r="335" s="2" customFormat="1">
      <c r="A335" s="40"/>
      <c r="B335" s="41"/>
      <c r="C335" s="42"/>
      <c r="D335" s="226" t="s">
        <v>1056</v>
      </c>
      <c r="E335" s="42"/>
      <c r="F335" s="270" t="s">
        <v>1331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1056</v>
      </c>
      <c r="AU335" s="19" t="s">
        <v>82</v>
      </c>
    </row>
    <row r="336" s="14" customFormat="1">
      <c r="A336" s="14"/>
      <c r="B336" s="235"/>
      <c r="C336" s="236"/>
      <c r="D336" s="226" t="s">
        <v>153</v>
      </c>
      <c r="E336" s="237" t="s">
        <v>19</v>
      </c>
      <c r="F336" s="238" t="s">
        <v>82</v>
      </c>
      <c r="G336" s="236"/>
      <c r="H336" s="239">
        <v>2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5" t="s">
        <v>153</v>
      </c>
      <c r="AU336" s="245" t="s">
        <v>82</v>
      </c>
      <c r="AV336" s="14" t="s">
        <v>82</v>
      </c>
      <c r="AW336" s="14" t="s">
        <v>33</v>
      </c>
      <c r="AX336" s="14" t="s">
        <v>80</v>
      </c>
      <c r="AY336" s="245" t="s">
        <v>141</v>
      </c>
    </row>
    <row r="337" s="2" customFormat="1" ht="24.15" customHeight="1">
      <c r="A337" s="40"/>
      <c r="B337" s="41"/>
      <c r="C337" s="206" t="s">
        <v>537</v>
      </c>
      <c r="D337" s="206" t="s">
        <v>144</v>
      </c>
      <c r="E337" s="207" t="s">
        <v>1336</v>
      </c>
      <c r="F337" s="208" t="s">
        <v>1337</v>
      </c>
      <c r="G337" s="209" t="s">
        <v>230</v>
      </c>
      <c r="H337" s="210">
        <v>265</v>
      </c>
      <c r="I337" s="211"/>
      <c r="J337" s="212">
        <f>ROUND(I337*H337,2)</f>
        <v>0</v>
      </c>
      <c r="K337" s="208" t="s">
        <v>148</v>
      </c>
      <c r="L337" s="46"/>
      <c r="M337" s="213" t="s">
        <v>19</v>
      </c>
      <c r="N337" s="214" t="s">
        <v>43</v>
      </c>
      <c r="O337" s="86"/>
      <c r="P337" s="215">
        <f>O337*H337</f>
        <v>0</v>
      </c>
      <c r="Q337" s="215">
        <v>0.00019000000000000001</v>
      </c>
      <c r="R337" s="215">
        <f>Q337*H337</f>
        <v>0.050350000000000006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184</v>
      </c>
      <c r="AT337" s="217" t="s">
        <v>144</v>
      </c>
      <c r="AU337" s="217" t="s">
        <v>82</v>
      </c>
      <c r="AY337" s="19" t="s">
        <v>141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80</v>
      </c>
      <c r="BK337" s="218">
        <f>ROUND(I337*H337,2)</f>
        <v>0</v>
      </c>
      <c r="BL337" s="19" t="s">
        <v>184</v>
      </c>
      <c r="BM337" s="217" t="s">
        <v>1338</v>
      </c>
    </row>
    <row r="338" s="2" customFormat="1">
      <c r="A338" s="40"/>
      <c r="B338" s="41"/>
      <c r="C338" s="42"/>
      <c r="D338" s="219" t="s">
        <v>151</v>
      </c>
      <c r="E338" s="42"/>
      <c r="F338" s="220" t="s">
        <v>1339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151</v>
      </c>
      <c r="AU338" s="19" t="s">
        <v>82</v>
      </c>
    </row>
    <row r="339" s="14" customFormat="1">
      <c r="A339" s="14"/>
      <c r="B339" s="235"/>
      <c r="C339" s="236"/>
      <c r="D339" s="226" t="s">
        <v>153</v>
      </c>
      <c r="E339" s="237" t="s">
        <v>19</v>
      </c>
      <c r="F339" s="238" t="s">
        <v>1340</v>
      </c>
      <c r="G339" s="236"/>
      <c r="H339" s="239">
        <v>265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153</v>
      </c>
      <c r="AU339" s="245" t="s">
        <v>82</v>
      </c>
      <c r="AV339" s="14" t="s">
        <v>82</v>
      </c>
      <c r="AW339" s="14" t="s">
        <v>33</v>
      </c>
      <c r="AX339" s="14" t="s">
        <v>80</v>
      </c>
      <c r="AY339" s="245" t="s">
        <v>141</v>
      </c>
    </row>
    <row r="340" s="2" customFormat="1" ht="21.75" customHeight="1">
      <c r="A340" s="40"/>
      <c r="B340" s="41"/>
      <c r="C340" s="206" t="s">
        <v>543</v>
      </c>
      <c r="D340" s="206" t="s">
        <v>144</v>
      </c>
      <c r="E340" s="207" t="s">
        <v>1341</v>
      </c>
      <c r="F340" s="208" t="s">
        <v>1342</v>
      </c>
      <c r="G340" s="209" t="s">
        <v>230</v>
      </c>
      <c r="H340" s="210">
        <v>265</v>
      </c>
      <c r="I340" s="211"/>
      <c r="J340" s="212">
        <f>ROUND(I340*H340,2)</f>
        <v>0</v>
      </c>
      <c r="K340" s="208" t="s">
        <v>148</v>
      </c>
      <c r="L340" s="46"/>
      <c r="M340" s="213" t="s">
        <v>19</v>
      </c>
      <c r="N340" s="214" t="s">
        <v>43</v>
      </c>
      <c r="O340" s="86"/>
      <c r="P340" s="215">
        <f>O340*H340</f>
        <v>0</v>
      </c>
      <c r="Q340" s="215">
        <v>1.0000000000000001E-05</v>
      </c>
      <c r="R340" s="215">
        <f>Q340*H340</f>
        <v>0.00265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184</v>
      </c>
      <c r="AT340" s="217" t="s">
        <v>144</v>
      </c>
      <c r="AU340" s="217" t="s">
        <v>82</v>
      </c>
      <c r="AY340" s="19" t="s">
        <v>141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184</v>
      </c>
      <c r="BM340" s="217" t="s">
        <v>1343</v>
      </c>
    </row>
    <row r="341" s="2" customFormat="1">
      <c r="A341" s="40"/>
      <c r="B341" s="41"/>
      <c r="C341" s="42"/>
      <c r="D341" s="219" t="s">
        <v>151</v>
      </c>
      <c r="E341" s="42"/>
      <c r="F341" s="220" t="s">
        <v>1344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151</v>
      </c>
      <c r="AU341" s="19" t="s">
        <v>82</v>
      </c>
    </row>
    <row r="342" s="14" customFormat="1">
      <c r="A342" s="14"/>
      <c r="B342" s="235"/>
      <c r="C342" s="236"/>
      <c r="D342" s="226" t="s">
        <v>153</v>
      </c>
      <c r="E342" s="237" t="s">
        <v>19</v>
      </c>
      <c r="F342" s="238" t="s">
        <v>1340</v>
      </c>
      <c r="G342" s="236"/>
      <c r="H342" s="239">
        <v>265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153</v>
      </c>
      <c r="AU342" s="245" t="s">
        <v>82</v>
      </c>
      <c r="AV342" s="14" t="s">
        <v>82</v>
      </c>
      <c r="AW342" s="14" t="s">
        <v>33</v>
      </c>
      <c r="AX342" s="14" t="s">
        <v>80</v>
      </c>
      <c r="AY342" s="245" t="s">
        <v>141</v>
      </c>
    </row>
    <row r="343" s="2" customFormat="1" ht="24.15" customHeight="1">
      <c r="A343" s="40"/>
      <c r="B343" s="41"/>
      <c r="C343" s="206" t="s">
        <v>547</v>
      </c>
      <c r="D343" s="206" t="s">
        <v>144</v>
      </c>
      <c r="E343" s="207" t="s">
        <v>1345</v>
      </c>
      <c r="F343" s="208" t="s">
        <v>1346</v>
      </c>
      <c r="G343" s="209" t="s">
        <v>255</v>
      </c>
      <c r="H343" s="210">
        <v>0.38100000000000001</v>
      </c>
      <c r="I343" s="211"/>
      <c r="J343" s="212">
        <f>ROUND(I343*H343,2)</f>
        <v>0</v>
      </c>
      <c r="K343" s="208" t="s">
        <v>148</v>
      </c>
      <c r="L343" s="46"/>
      <c r="M343" s="213" t="s">
        <v>19</v>
      </c>
      <c r="N343" s="214" t="s">
        <v>43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184</v>
      </c>
      <c r="AT343" s="217" t="s">
        <v>144</v>
      </c>
      <c r="AU343" s="217" t="s">
        <v>82</v>
      </c>
      <c r="AY343" s="19" t="s">
        <v>141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80</v>
      </c>
      <c r="BK343" s="218">
        <f>ROUND(I343*H343,2)</f>
        <v>0</v>
      </c>
      <c r="BL343" s="19" t="s">
        <v>184</v>
      </c>
      <c r="BM343" s="217" t="s">
        <v>1347</v>
      </c>
    </row>
    <row r="344" s="2" customFormat="1">
      <c r="A344" s="40"/>
      <c r="B344" s="41"/>
      <c r="C344" s="42"/>
      <c r="D344" s="219" t="s">
        <v>151</v>
      </c>
      <c r="E344" s="42"/>
      <c r="F344" s="220" t="s">
        <v>1348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151</v>
      </c>
      <c r="AU344" s="19" t="s">
        <v>82</v>
      </c>
    </row>
    <row r="345" s="12" customFormat="1" ht="22.8" customHeight="1">
      <c r="A345" s="12"/>
      <c r="B345" s="190"/>
      <c r="C345" s="191"/>
      <c r="D345" s="192" t="s">
        <v>71</v>
      </c>
      <c r="E345" s="204" t="s">
        <v>338</v>
      </c>
      <c r="F345" s="204" t="s">
        <v>339</v>
      </c>
      <c r="G345" s="191"/>
      <c r="H345" s="191"/>
      <c r="I345" s="194"/>
      <c r="J345" s="205">
        <f>BK345</f>
        <v>0</v>
      </c>
      <c r="K345" s="191"/>
      <c r="L345" s="196"/>
      <c r="M345" s="197"/>
      <c r="N345" s="198"/>
      <c r="O345" s="198"/>
      <c r="P345" s="199">
        <f>SUM(P346:P447)</f>
        <v>0</v>
      </c>
      <c r="Q345" s="198"/>
      <c r="R345" s="199">
        <f>SUM(R346:R447)</f>
        <v>0.23444999999999996</v>
      </c>
      <c r="S345" s="198"/>
      <c r="T345" s="200">
        <f>SUM(T346:T447)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1" t="s">
        <v>82</v>
      </c>
      <c r="AT345" s="202" t="s">
        <v>71</v>
      </c>
      <c r="AU345" s="202" t="s">
        <v>80</v>
      </c>
      <c r="AY345" s="201" t="s">
        <v>141</v>
      </c>
      <c r="BK345" s="203">
        <f>SUM(BK346:BK447)</f>
        <v>0</v>
      </c>
    </row>
    <row r="346" s="2" customFormat="1" ht="21.75" customHeight="1">
      <c r="A346" s="40"/>
      <c r="B346" s="41"/>
      <c r="C346" s="206" t="s">
        <v>552</v>
      </c>
      <c r="D346" s="206" t="s">
        <v>144</v>
      </c>
      <c r="E346" s="207" t="s">
        <v>1349</v>
      </c>
      <c r="F346" s="208" t="s">
        <v>1350</v>
      </c>
      <c r="G346" s="209" t="s">
        <v>343</v>
      </c>
      <c r="H346" s="210">
        <v>4</v>
      </c>
      <c r="I346" s="211"/>
      <c r="J346" s="212">
        <f>ROUND(I346*H346,2)</f>
        <v>0</v>
      </c>
      <c r="K346" s="208" t="s">
        <v>148</v>
      </c>
      <c r="L346" s="46"/>
      <c r="M346" s="213" t="s">
        <v>19</v>
      </c>
      <c r="N346" s="214" t="s">
        <v>43</v>
      </c>
      <c r="O346" s="86"/>
      <c r="P346" s="215">
        <f>O346*H346</f>
        <v>0</v>
      </c>
      <c r="Q346" s="215">
        <v>0.016969999999999999</v>
      </c>
      <c r="R346" s="215">
        <f>Q346*H346</f>
        <v>0.067879999999999996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184</v>
      </c>
      <c r="AT346" s="217" t="s">
        <v>144</v>
      </c>
      <c r="AU346" s="217" t="s">
        <v>82</v>
      </c>
      <c r="AY346" s="19" t="s">
        <v>141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80</v>
      </c>
      <c r="BK346" s="218">
        <f>ROUND(I346*H346,2)</f>
        <v>0</v>
      </c>
      <c r="BL346" s="19" t="s">
        <v>184</v>
      </c>
      <c r="BM346" s="217" t="s">
        <v>1351</v>
      </c>
    </row>
    <row r="347" s="2" customFormat="1">
      <c r="A347" s="40"/>
      <c r="B347" s="41"/>
      <c r="C347" s="42"/>
      <c r="D347" s="219" t="s">
        <v>151</v>
      </c>
      <c r="E347" s="42"/>
      <c r="F347" s="220" t="s">
        <v>1352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151</v>
      </c>
      <c r="AU347" s="19" t="s">
        <v>82</v>
      </c>
    </row>
    <row r="348" s="13" customFormat="1">
      <c r="A348" s="13"/>
      <c r="B348" s="224"/>
      <c r="C348" s="225"/>
      <c r="D348" s="226" t="s">
        <v>153</v>
      </c>
      <c r="E348" s="227" t="s">
        <v>19</v>
      </c>
      <c r="F348" s="228" t="s">
        <v>1353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153</v>
      </c>
      <c r="AU348" s="234" t="s">
        <v>82</v>
      </c>
      <c r="AV348" s="13" t="s">
        <v>80</v>
      </c>
      <c r="AW348" s="13" t="s">
        <v>33</v>
      </c>
      <c r="AX348" s="13" t="s">
        <v>72</v>
      </c>
      <c r="AY348" s="234" t="s">
        <v>141</v>
      </c>
    </row>
    <row r="349" s="14" customFormat="1">
      <c r="A349" s="14"/>
      <c r="B349" s="235"/>
      <c r="C349" s="236"/>
      <c r="D349" s="226" t="s">
        <v>153</v>
      </c>
      <c r="E349" s="237" t="s">
        <v>19</v>
      </c>
      <c r="F349" s="238" t="s">
        <v>160</v>
      </c>
      <c r="G349" s="236"/>
      <c r="H349" s="239">
        <v>3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153</v>
      </c>
      <c r="AU349" s="245" t="s">
        <v>82</v>
      </c>
      <c r="AV349" s="14" t="s">
        <v>82</v>
      </c>
      <c r="AW349" s="14" t="s">
        <v>33</v>
      </c>
      <c r="AX349" s="14" t="s">
        <v>72</v>
      </c>
      <c r="AY349" s="245" t="s">
        <v>141</v>
      </c>
    </row>
    <row r="350" s="13" customFormat="1">
      <c r="A350" s="13"/>
      <c r="B350" s="224"/>
      <c r="C350" s="225"/>
      <c r="D350" s="226" t="s">
        <v>153</v>
      </c>
      <c r="E350" s="227" t="s">
        <v>19</v>
      </c>
      <c r="F350" s="228" t="s">
        <v>1354</v>
      </c>
      <c r="G350" s="225"/>
      <c r="H350" s="227" t="s">
        <v>19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153</v>
      </c>
      <c r="AU350" s="234" t="s">
        <v>82</v>
      </c>
      <c r="AV350" s="13" t="s">
        <v>80</v>
      </c>
      <c r="AW350" s="13" t="s">
        <v>33</v>
      </c>
      <c r="AX350" s="13" t="s">
        <v>72</v>
      </c>
      <c r="AY350" s="234" t="s">
        <v>141</v>
      </c>
    </row>
    <row r="351" s="14" customFormat="1">
      <c r="A351" s="14"/>
      <c r="B351" s="235"/>
      <c r="C351" s="236"/>
      <c r="D351" s="226" t="s">
        <v>153</v>
      </c>
      <c r="E351" s="237" t="s">
        <v>19</v>
      </c>
      <c r="F351" s="238" t="s">
        <v>80</v>
      </c>
      <c r="G351" s="236"/>
      <c r="H351" s="239">
        <v>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153</v>
      </c>
      <c r="AU351" s="245" t="s">
        <v>82</v>
      </c>
      <c r="AV351" s="14" t="s">
        <v>82</v>
      </c>
      <c r="AW351" s="14" t="s">
        <v>33</v>
      </c>
      <c r="AX351" s="14" t="s">
        <v>72</v>
      </c>
      <c r="AY351" s="245" t="s">
        <v>141</v>
      </c>
    </row>
    <row r="352" s="15" customFormat="1">
      <c r="A352" s="15"/>
      <c r="B352" s="246"/>
      <c r="C352" s="247"/>
      <c r="D352" s="226" t="s">
        <v>153</v>
      </c>
      <c r="E352" s="248" t="s">
        <v>19</v>
      </c>
      <c r="F352" s="249" t="s">
        <v>181</v>
      </c>
      <c r="G352" s="247"/>
      <c r="H352" s="250">
        <v>4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6" t="s">
        <v>153</v>
      </c>
      <c r="AU352" s="256" t="s">
        <v>82</v>
      </c>
      <c r="AV352" s="15" t="s">
        <v>149</v>
      </c>
      <c r="AW352" s="15" t="s">
        <v>33</v>
      </c>
      <c r="AX352" s="15" t="s">
        <v>80</v>
      </c>
      <c r="AY352" s="256" t="s">
        <v>141</v>
      </c>
    </row>
    <row r="353" s="2" customFormat="1" ht="16.5" customHeight="1">
      <c r="A353" s="40"/>
      <c r="B353" s="41"/>
      <c r="C353" s="257" t="s">
        <v>559</v>
      </c>
      <c r="D353" s="257" t="s">
        <v>188</v>
      </c>
      <c r="E353" s="258" t="s">
        <v>1355</v>
      </c>
      <c r="F353" s="259" t="s">
        <v>1356</v>
      </c>
      <c r="G353" s="260" t="s">
        <v>298</v>
      </c>
      <c r="H353" s="261">
        <v>4</v>
      </c>
      <c r="I353" s="262"/>
      <c r="J353" s="263">
        <f>ROUND(I353*H353,2)</f>
        <v>0</v>
      </c>
      <c r="K353" s="259" t="s">
        <v>148</v>
      </c>
      <c r="L353" s="264"/>
      <c r="M353" s="265" t="s">
        <v>19</v>
      </c>
      <c r="N353" s="266" t="s">
        <v>43</v>
      </c>
      <c r="O353" s="86"/>
      <c r="P353" s="215">
        <f>O353*H353</f>
        <v>0</v>
      </c>
      <c r="Q353" s="215">
        <v>0.0012800000000000001</v>
      </c>
      <c r="R353" s="215">
        <f>Q353*H353</f>
        <v>0.0051200000000000004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192</v>
      </c>
      <c r="AT353" s="217" t="s">
        <v>188</v>
      </c>
      <c r="AU353" s="217" t="s">
        <v>82</v>
      </c>
      <c r="AY353" s="19" t="s">
        <v>141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80</v>
      </c>
      <c r="BK353" s="218">
        <f>ROUND(I353*H353,2)</f>
        <v>0</v>
      </c>
      <c r="BL353" s="19" t="s">
        <v>184</v>
      </c>
      <c r="BM353" s="217" t="s">
        <v>1357</v>
      </c>
    </row>
    <row r="354" s="13" customFormat="1">
      <c r="A354" s="13"/>
      <c r="B354" s="224"/>
      <c r="C354" s="225"/>
      <c r="D354" s="226" t="s">
        <v>153</v>
      </c>
      <c r="E354" s="227" t="s">
        <v>19</v>
      </c>
      <c r="F354" s="228" t="s">
        <v>1358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153</v>
      </c>
      <c r="AU354" s="234" t="s">
        <v>82</v>
      </c>
      <c r="AV354" s="13" t="s">
        <v>80</v>
      </c>
      <c r="AW354" s="13" t="s">
        <v>33</v>
      </c>
      <c r="AX354" s="13" t="s">
        <v>72</v>
      </c>
      <c r="AY354" s="234" t="s">
        <v>141</v>
      </c>
    </row>
    <row r="355" s="14" customFormat="1">
      <c r="A355" s="14"/>
      <c r="B355" s="235"/>
      <c r="C355" s="236"/>
      <c r="D355" s="226" t="s">
        <v>153</v>
      </c>
      <c r="E355" s="237" t="s">
        <v>19</v>
      </c>
      <c r="F355" s="238" t="s">
        <v>160</v>
      </c>
      <c r="G355" s="236"/>
      <c r="H355" s="239">
        <v>3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153</v>
      </c>
      <c r="AU355" s="245" t="s">
        <v>82</v>
      </c>
      <c r="AV355" s="14" t="s">
        <v>82</v>
      </c>
      <c r="AW355" s="14" t="s">
        <v>33</v>
      </c>
      <c r="AX355" s="14" t="s">
        <v>72</v>
      </c>
      <c r="AY355" s="245" t="s">
        <v>141</v>
      </c>
    </row>
    <row r="356" s="13" customFormat="1">
      <c r="A356" s="13"/>
      <c r="B356" s="224"/>
      <c r="C356" s="225"/>
      <c r="D356" s="226" t="s">
        <v>153</v>
      </c>
      <c r="E356" s="227" t="s">
        <v>19</v>
      </c>
      <c r="F356" s="228" t="s">
        <v>1359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153</v>
      </c>
      <c r="AU356" s="234" t="s">
        <v>82</v>
      </c>
      <c r="AV356" s="13" t="s">
        <v>80</v>
      </c>
      <c r="AW356" s="13" t="s">
        <v>33</v>
      </c>
      <c r="AX356" s="13" t="s">
        <v>72</v>
      </c>
      <c r="AY356" s="234" t="s">
        <v>141</v>
      </c>
    </row>
    <row r="357" s="14" customFormat="1">
      <c r="A357" s="14"/>
      <c r="B357" s="235"/>
      <c r="C357" s="236"/>
      <c r="D357" s="226" t="s">
        <v>153</v>
      </c>
      <c r="E357" s="237" t="s">
        <v>19</v>
      </c>
      <c r="F357" s="238" t="s">
        <v>80</v>
      </c>
      <c r="G357" s="236"/>
      <c r="H357" s="239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153</v>
      </c>
      <c r="AU357" s="245" t="s">
        <v>82</v>
      </c>
      <c r="AV357" s="14" t="s">
        <v>82</v>
      </c>
      <c r="AW357" s="14" t="s">
        <v>33</v>
      </c>
      <c r="AX357" s="14" t="s">
        <v>72</v>
      </c>
      <c r="AY357" s="245" t="s">
        <v>141</v>
      </c>
    </row>
    <row r="358" s="15" customFormat="1">
      <c r="A358" s="15"/>
      <c r="B358" s="246"/>
      <c r="C358" s="247"/>
      <c r="D358" s="226" t="s">
        <v>153</v>
      </c>
      <c r="E358" s="248" t="s">
        <v>19</v>
      </c>
      <c r="F358" s="249" t="s">
        <v>181</v>
      </c>
      <c r="G358" s="247"/>
      <c r="H358" s="250">
        <v>4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153</v>
      </c>
      <c r="AU358" s="256" t="s">
        <v>82</v>
      </c>
      <c r="AV358" s="15" t="s">
        <v>149</v>
      </c>
      <c r="AW358" s="15" t="s">
        <v>33</v>
      </c>
      <c r="AX358" s="15" t="s">
        <v>80</v>
      </c>
      <c r="AY358" s="256" t="s">
        <v>141</v>
      </c>
    </row>
    <row r="359" s="2" customFormat="1" ht="16.5" customHeight="1">
      <c r="A359" s="40"/>
      <c r="B359" s="41"/>
      <c r="C359" s="206" t="s">
        <v>564</v>
      </c>
      <c r="D359" s="206" t="s">
        <v>144</v>
      </c>
      <c r="E359" s="207" t="s">
        <v>1360</v>
      </c>
      <c r="F359" s="208" t="s">
        <v>1361</v>
      </c>
      <c r="G359" s="209" t="s">
        <v>343</v>
      </c>
      <c r="H359" s="210">
        <v>1</v>
      </c>
      <c r="I359" s="211"/>
      <c r="J359" s="212">
        <f>ROUND(I359*H359,2)</f>
        <v>0</v>
      </c>
      <c r="K359" s="208" t="s">
        <v>148</v>
      </c>
      <c r="L359" s="46"/>
      <c r="M359" s="213" t="s">
        <v>19</v>
      </c>
      <c r="N359" s="214" t="s">
        <v>43</v>
      </c>
      <c r="O359" s="86"/>
      <c r="P359" s="215">
        <f>O359*H359</f>
        <v>0</v>
      </c>
      <c r="Q359" s="215">
        <v>0.018079999999999999</v>
      </c>
      <c r="R359" s="215">
        <f>Q359*H359</f>
        <v>0.018079999999999999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184</v>
      </c>
      <c r="AT359" s="217" t="s">
        <v>144</v>
      </c>
      <c r="AU359" s="217" t="s">
        <v>82</v>
      </c>
      <c r="AY359" s="19" t="s">
        <v>141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80</v>
      </c>
      <c r="BK359" s="218">
        <f>ROUND(I359*H359,2)</f>
        <v>0</v>
      </c>
      <c r="BL359" s="19" t="s">
        <v>184</v>
      </c>
      <c r="BM359" s="217" t="s">
        <v>1362</v>
      </c>
    </row>
    <row r="360" s="2" customFormat="1">
      <c r="A360" s="40"/>
      <c r="B360" s="41"/>
      <c r="C360" s="42"/>
      <c r="D360" s="219" t="s">
        <v>151</v>
      </c>
      <c r="E360" s="42"/>
      <c r="F360" s="220" t="s">
        <v>1363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151</v>
      </c>
      <c r="AU360" s="19" t="s">
        <v>82</v>
      </c>
    </row>
    <row r="361" s="2" customFormat="1">
      <c r="A361" s="40"/>
      <c r="B361" s="41"/>
      <c r="C361" s="42"/>
      <c r="D361" s="226" t="s">
        <v>1056</v>
      </c>
      <c r="E361" s="42"/>
      <c r="F361" s="270" t="s">
        <v>1364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1056</v>
      </c>
      <c r="AU361" s="19" t="s">
        <v>82</v>
      </c>
    </row>
    <row r="362" s="13" customFormat="1">
      <c r="A362" s="13"/>
      <c r="B362" s="224"/>
      <c r="C362" s="225"/>
      <c r="D362" s="226" t="s">
        <v>153</v>
      </c>
      <c r="E362" s="227" t="s">
        <v>19</v>
      </c>
      <c r="F362" s="228" t="s">
        <v>1365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153</v>
      </c>
      <c r="AU362" s="234" t="s">
        <v>82</v>
      </c>
      <c r="AV362" s="13" t="s">
        <v>80</v>
      </c>
      <c r="AW362" s="13" t="s">
        <v>33</v>
      </c>
      <c r="AX362" s="13" t="s">
        <v>72</v>
      </c>
      <c r="AY362" s="234" t="s">
        <v>141</v>
      </c>
    </row>
    <row r="363" s="14" customFormat="1">
      <c r="A363" s="14"/>
      <c r="B363" s="235"/>
      <c r="C363" s="236"/>
      <c r="D363" s="226" t="s">
        <v>153</v>
      </c>
      <c r="E363" s="237" t="s">
        <v>19</v>
      </c>
      <c r="F363" s="238" t="s">
        <v>80</v>
      </c>
      <c r="G363" s="236"/>
      <c r="H363" s="239">
        <v>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153</v>
      </c>
      <c r="AU363" s="245" t="s">
        <v>82</v>
      </c>
      <c r="AV363" s="14" t="s">
        <v>82</v>
      </c>
      <c r="AW363" s="14" t="s">
        <v>33</v>
      </c>
      <c r="AX363" s="14" t="s">
        <v>80</v>
      </c>
      <c r="AY363" s="245" t="s">
        <v>141</v>
      </c>
    </row>
    <row r="364" s="2" customFormat="1" ht="24.15" customHeight="1">
      <c r="A364" s="40"/>
      <c r="B364" s="41"/>
      <c r="C364" s="206" t="s">
        <v>569</v>
      </c>
      <c r="D364" s="206" t="s">
        <v>144</v>
      </c>
      <c r="E364" s="207" t="s">
        <v>1366</v>
      </c>
      <c r="F364" s="208" t="s">
        <v>1367</v>
      </c>
      <c r="G364" s="209" t="s">
        <v>343</v>
      </c>
      <c r="H364" s="210">
        <v>3</v>
      </c>
      <c r="I364" s="211"/>
      <c r="J364" s="212">
        <f>ROUND(I364*H364,2)</f>
        <v>0</v>
      </c>
      <c r="K364" s="208" t="s">
        <v>148</v>
      </c>
      <c r="L364" s="46"/>
      <c r="M364" s="213" t="s">
        <v>19</v>
      </c>
      <c r="N364" s="214" t="s">
        <v>43</v>
      </c>
      <c r="O364" s="86"/>
      <c r="P364" s="215">
        <f>O364*H364</f>
        <v>0</v>
      </c>
      <c r="Q364" s="215">
        <v>0.020729999999999998</v>
      </c>
      <c r="R364" s="215">
        <f>Q364*H364</f>
        <v>0.062189999999999995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184</v>
      </c>
      <c r="AT364" s="217" t="s">
        <v>144</v>
      </c>
      <c r="AU364" s="217" t="s">
        <v>82</v>
      </c>
      <c r="AY364" s="19" t="s">
        <v>141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80</v>
      </c>
      <c r="BK364" s="218">
        <f>ROUND(I364*H364,2)</f>
        <v>0</v>
      </c>
      <c r="BL364" s="19" t="s">
        <v>184</v>
      </c>
      <c r="BM364" s="217" t="s">
        <v>1368</v>
      </c>
    </row>
    <row r="365" s="2" customFormat="1">
      <c r="A365" s="40"/>
      <c r="B365" s="41"/>
      <c r="C365" s="42"/>
      <c r="D365" s="219" t="s">
        <v>151</v>
      </c>
      <c r="E365" s="42"/>
      <c r="F365" s="220" t="s">
        <v>1369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151</v>
      </c>
      <c r="AU365" s="19" t="s">
        <v>82</v>
      </c>
    </row>
    <row r="366" s="13" customFormat="1">
      <c r="A366" s="13"/>
      <c r="B366" s="224"/>
      <c r="C366" s="225"/>
      <c r="D366" s="226" t="s">
        <v>153</v>
      </c>
      <c r="E366" s="227" t="s">
        <v>19</v>
      </c>
      <c r="F366" s="228" t="s">
        <v>1370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153</v>
      </c>
      <c r="AU366" s="234" t="s">
        <v>82</v>
      </c>
      <c r="AV366" s="13" t="s">
        <v>80</v>
      </c>
      <c r="AW366" s="13" t="s">
        <v>33</v>
      </c>
      <c r="AX366" s="13" t="s">
        <v>72</v>
      </c>
      <c r="AY366" s="234" t="s">
        <v>141</v>
      </c>
    </row>
    <row r="367" s="14" customFormat="1">
      <c r="A367" s="14"/>
      <c r="B367" s="235"/>
      <c r="C367" s="236"/>
      <c r="D367" s="226" t="s">
        <v>153</v>
      </c>
      <c r="E367" s="237" t="s">
        <v>19</v>
      </c>
      <c r="F367" s="238" t="s">
        <v>160</v>
      </c>
      <c r="G367" s="236"/>
      <c r="H367" s="239">
        <v>3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153</v>
      </c>
      <c r="AU367" s="245" t="s">
        <v>82</v>
      </c>
      <c r="AV367" s="14" t="s">
        <v>82</v>
      </c>
      <c r="AW367" s="14" t="s">
        <v>33</v>
      </c>
      <c r="AX367" s="14" t="s">
        <v>80</v>
      </c>
      <c r="AY367" s="245" t="s">
        <v>141</v>
      </c>
    </row>
    <row r="368" s="2" customFormat="1" ht="24.15" customHeight="1">
      <c r="A368" s="40"/>
      <c r="B368" s="41"/>
      <c r="C368" s="206" t="s">
        <v>574</v>
      </c>
      <c r="D368" s="206" t="s">
        <v>144</v>
      </c>
      <c r="E368" s="207" t="s">
        <v>1371</v>
      </c>
      <c r="F368" s="208" t="s">
        <v>1372</v>
      </c>
      <c r="G368" s="209" t="s">
        <v>343</v>
      </c>
      <c r="H368" s="210">
        <v>1</v>
      </c>
      <c r="I368" s="211"/>
      <c r="J368" s="212">
        <f>ROUND(I368*H368,2)</f>
        <v>0</v>
      </c>
      <c r="K368" s="208" t="s">
        <v>148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0.019210000000000001</v>
      </c>
      <c r="R368" s="215">
        <f>Q368*H368</f>
        <v>0.019210000000000001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184</v>
      </c>
      <c r="AT368" s="217" t="s">
        <v>144</v>
      </c>
      <c r="AU368" s="217" t="s">
        <v>82</v>
      </c>
      <c r="AY368" s="19" t="s">
        <v>141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184</v>
      </c>
      <c r="BM368" s="217" t="s">
        <v>1373</v>
      </c>
    </row>
    <row r="369" s="2" customFormat="1">
      <c r="A369" s="40"/>
      <c r="B369" s="41"/>
      <c r="C369" s="42"/>
      <c r="D369" s="219" t="s">
        <v>151</v>
      </c>
      <c r="E369" s="42"/>
      <c r="F369" s="220" t="s">
        <v>1374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151</v>
      </c>
      <c r="AU369" s="19" t="s">
        <v>82</v>
      </c>
    </row>
    <row r="370" s="13" customFormat="1">
      <c r="A370" s="13"/>
      <c r="B370" s="224"/>
      <c r="C370" s="225"/>
      <c r="D370" s="226" t="s">
        <v>153</v>
      </c>
      <c r="E370" s="227" t="s">
        <v>19</v>
      </c>
      <c r="F370" s="228" t="s">
        <v>1375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153</v>
      </c>
      <c r="AU370" s="234" t="s">
        <v>82</v>
      </c>
      <c r="AV370" s="13" t="s">
        <v>80</v>
      </c>
      <c r="AW370" s="13" t="s">
        <v>33</v>
      </c>
      <c r="AX370" s="13" t="s">
        <v>72</v>
      </c>
      <c r="AY370" s="234" t="s">
        <v>141</v>
      </c>
    </row>
    <row r="371" s="14" customFormat="1">
      <c r="A371" s="14"/>
      <c r="B371" s="235"/>
      <c r="C371" s="236"/>
      <c r="D371" s="226" t="s">
        <v>153</v>
      </c>
      <c r="E371" s="237" t="s">
        <v>19</v>
      </c>
      <c r="F371" s="238" t="s">
        <v>80</v>
      </c>
      <c r="G371" s="236"/>
      <c r="H371" s="239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153</v>
      </c>
      <c r="AU371" s="245" t="s">
        <v>82</v>
      </c>
      <c r="AV371" s="14" t="s">
        <v>82</v>
      </c>
      <c r="AW371" s="14" t="s">
        <v>33</v>
      </c>
      <c r="AX371" s="14" t="s">
        <v>80</v>
      </c>
      <c r="AY371" s="245" t="s">
        <v>141</v>
      </c>
    </row>
    <row r="372" s="2" customFormat="1" ht="24.15" customHeight="1">
      <c r="A372" s="40"/>
      <c r="B372" s="41"/>
      <c r="C372" s="206" t="s">
        <v>579</v>
      </c>
      <c r="D372" s="206" t="s">
        <v>144</v>
      </c>
      <c r="E372" s="207" t="s">
        <v>1376</v>
      </c>
      <c r="F372" s="208" t="s">
        <v>1377</v>
      </c>
      <c r="G372" s="209" t="s">
        <v>343</v>
      </c>
      <c r="H372" s="210">
        <v>1</v>
      </c>
      <c r="I372" s="211"/>
      <c r="J372" s="212">
        <f>ROUND(I372*H372,2)</f>
        <v>0</v>
      </c>
      <c r="K372" s="208" t="s">
        <v>148</v>
      </c>
      <c r="L372" s="46"/>
      <c r="M372" s="213" t="s">
        <v>19</v>
      </c>
      <c r="N372" s="214" t="s">
        <v>43</v>
      </c>
      <c r="O372" s="86"/>
      <c r="P372" s="215">
        <f>O372*H372</f>
        <v>0</v>
      </c>
      <c r="Q372" s="215">
        <v>0.0094599999999999997</v>
      </c>
      <c r="R372" s="215">
        <f>Q372*H372</f>
        <v>0.0094599999999999997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184</v>
      </c>
      <c r="AT372" s="217" t="s">
        <v>144</v>
      </c>
      <c r="AU372" s="217" t="s">
        <v>82</v>
      </c>
      <c r="AY372" s="19" t="s">
        <v>141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80</v>
      </c>
      <c r="BK372" s="218">
        <f>ROUND(I372*H372,2)</f>
        <v>0</v>
      </c>
      <c r="BL372" s="19" t="s">
        <v>184</v>
      </c>
      <c r="BM372" s="217" t="s">
        <v>1378</v>
      </c>
    </row>
    <row r="373" s="2" customFormat="1">
      <c r="A373" s="40"/>
      <c r="B373" s="41"/>
      <c r="C373" s="42"/>
      <c r="D373" s="219" t="s">
        <v>151</v>
      </c>
      <c r="E373" s="42"/>
      <c r="F373" s="220" t="s">
        <v>1379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151</v>
      </c>
      <c r="AU373" s="19" t="s">
        <v>82</v>
      </c>
    </row>
    <row r="374" s="13" customFormat="1">
      <c r="A374" s="13"/>
      <c r="B374" s="224"/>
      <c r="C374" s="225"/>
      <c r="D374" s="226" t="s">
        <v>153</v>
      </c>
      <c r="E374" s="227" t="s">
        <v>19</v>
      </c>
      <c r="F374" s="228" t="s">
        <v>1380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153</v>
      </c>
      <c r="AU374" s="234" t="s">
        <v>82</v>
      </c>
      <c r="AV374" s="13" t="s">
        <v>80</v>
      </c>
      <c r="AW374" s="13" t="s">
        <v>33</v>
      </c>
      <c r="AX374" s="13" t="s">
        <v>72</v>
      </c>
      <c r="AY374" s="234" t="s">
        <v>141</v>
      </c>
    </row>
    <row r="375" s="14" customFormat="1">
      <c r="A375" s="14"/>
      <c r="B375" s="235"/>
      <c r="C375" s="236"/>
      <c r="D375" s="226" t="s">
        <v>153</v>
      </c>
      <c r="E375" s="237" t="s">
        <v>19</v>
      </c>
      <c r="F375" s="238" t="s">
        <v>80</v>
      </c>
      <c r="G375" s="236"/>
      <c r="H375" s="239">
        <v>1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153</v>
      </c>
      <c r="AU375" s="245" t="s">
        <v>82</v>
      </c>
      <c r="AV375" s="14" t="s">
        <v>82</v>
      </c>
      <c r="AW375" s="14" t="s">
        <v>33</v>
      </c>
      <c r="AX375" s="14" t="s">
        <v>80</v>
      </c>
      <c r="AY375" s="245" t="s">
        <v>141</v>
      </c>
    </row>
    <row r="376" s="2" customFormat="1" ht="16.5" customHeight="1">
      <c r="A376" s="40"/>
      <c r="B376" s="41"/>
      <c r="C376" s="206" t="s">
        <v>587</v>
      </c>
      <c r="D376" s="206" t="s">
        <v>144</v>
      </c>
      <c r="E376" s="207" t="s">
        <v>1381</v>
      </c>
      <c r="F376" s="208" t="s">
        <v>1382</v>
      </c>
      <c r="G376" s="209" t="s">
        <v>298</v>
      </c>
      <c r="H376" s="210">
        <v>3</v>
      </c>
      <c r="I376" s="211"/>
      <c r="J376" s="212">
        <f>ROUND(I376*H376,2)</f>
        <v>0</v>
      </c>
      <c r="K376" s="208" t="s">
        <v>148</v>
      </c>
      <c r="L376" s="46"/>
      <c r="M376" s="213" t="s">
        <v>19</v>
      </c>
      <c r="N376" s="214" t="s">
        <v>43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184</v>
      </c>
      <c r="AT376" s="217" t="s">
        <v>144</v>
      </c>
      <c r="AU376" s="217" t="s">
        <v>82</v>
      </c>
      <c r="AY376" s="19" t="s">
        <v>141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80</v>
      </c>
      <c r="BK376" s="218">
        <f>ROUND(I376*H376,2)</f>
        <v>0</v>
      </c>
      <c r="BL376" s="19" t="s">
        <v>184</v>
      </c>
      <c r="BM376" s="217" t="s">
        <v>1383</v>
      </c>
    </row>
    <row r="377" s="2" customFormat="1">
      <c r="A377" s="40"/>
      <c r="B377" s="41"/>
      <c r="C377" s="42"/>
      <c r="D377" s="219" t="s">
        <v>151</v>
      </c>
      <c r="E377" s="42"/>
      <c r="F377" s="220" t="s">
        <v>1384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151</v>
      </c>
      <c r="AU377" s="19" t="s">
        <v>82</v>
      </c>
    </row>
    <row r="378" s="13" customFormat="1">
      <c r="A378" s="13"/>
      <c r="B378" s="224"/>
      <c r="C378" s="225"/>
      <c r="D378" s="226" t="s">
        <v>153</v>
      </c>
      <c r="E378" s="227" t="s">
        <v>19</v>
      </c>
      <c r="F378" s="228" t="s">
        <v>1375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153</v>
      </c>
      <c r="AU378" s="234" t="s">
        <v>82</v>
      </c>
      <c r="AV378" s="13" t="s">
        <v>80</v>
      </c>
      <c r="AW378" s="13" t="s">
        <v>33</v>
      </c>
      <c r="AX378" s="13" t="s">
        <v>72</v>
      </c>
      <c r="AY378" s="234" t="s">
        <v>141</v>
      </c>
    </row>
    <row r="379" s="14" customFormat="1">
      <c r="A379" s="14"/>
      <c r="B379" s="235"/>
      <c r="C379" s="236"/>
      <c r="D379" s="226" t="s">
        <v>153</v>
      </c>
      <c r="E379" s="237" t="s">
        <v>19</v>
      </c>
      <c r="F379" s="238" t="s">
        <v>82</v>
      </c>
      <c r="G379" s="236"/>
      <c r="H379" s="239">
        <v>2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153</v>
      </c>
      <c r="AU379" s="245" t="s">
        <v>82</v>
      </c>
      <c r="AV379" s="14" t="s">
        <v>82</v>
      </c>
      <c r="AW379" s="14" t="s">
        <v>33</v>
      </c>
      <c r="AX379" s="14" t="s">
        <v>72</v>
      </c>
      <c r="AY379" s="245" t="s">
        <v>141</v>
      </c>
    </row>
    <row r="380" s="13" customFormat="1">
      <c r="A380" s="13"/>
      <c r="B380" s="224"/>
      <c r="C380" s="225"/>
      <c r="D380" s="226" t="s">
        <v>153</v>
      </c>
      <c r="E380" s="227" t="s">
        <v>19</v>
      </c>
      <c r="F380" s="228" t="s">
        <v>1354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153</v>
      </c>
      <c r="AU380" s="234" t="s">
        <v>82</v>
      </c>
      <c r="AV380" s="13" t="s">
        <v>80</v>
      </c>
      <c r="AW380" s="13" t="s">
        <v>33</v>
      </c>
      <c r="AX380" s="13" t="s">
        <v>72</v>
      </c>
      <c r="AY380" s="234" t="s">
        <v>141</v>
      </c>
    </row>
    <row r="381" s="14" customFormat="1">
      <c r="A381" s="14"/>
      <c r="B381" s="235"/>
      <c r="C381" s="236"/>
      <c r="D381" s="226" t="s">
        <v>153</v>
      </c>
      <c r="E381" s="237" t="s">
        <v>19</v>
      </c>
      <c r="F381" s="238" t="s">
        <v>80</v>
      </c>
      <c r="G381" s="236"/>
      <c r="H381" s="239">
        <v>1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153</v>
      </c>
      <c r="AU381" s="245" t="s">
        <v>82</v>
      </c>
      <c r="AV381" s="14" t="s">
        <v>82</v>
      </c>
      <c r="AW381" s="14" t="s">
        <v>33</v>
      </c>
      <c r="AX381" s="14" t="s">
        <v>72</v>
      </c>
      <c r="AY381" s="245" t="s">
        <v>141</v>
      </c>
    </row>
    <row r="382" s="15" customFormat="1">
      <c r="A382" s="15"/>
      <c r="B382" s="246"/>
      <c r="C382" s="247"/>
      <c r="D382" s="226" t="s">
        <v>153</v>
      </c>
      <c r="E382" s="248" t="s">
        <v>19</v>
      </c>
      <c r="F382" s="249" t="s">
        <v>181</v>
      </c>
      <c r="G382" s="247"/>
      <c r="H382" s="250">
        <v>3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153</v>
      </c>
      <c r="AU382" s="256" t="s">
        <v>82</v>
      </c>
      <c r="AV382" s="15" t="s">
        <v>149</v>
      </c>
      <c r="AW382" s="15" t="s">
        <v>33</v>
      </c>
      <c r="AX382" s="15" t="s">
        <v>80</v>
      </c>
      <c r="AY382" s="256" t="s">
        <v>141</v>
      </c>
    </row>
    <row r="383" s="2" customFormat="1" ht="16.5" customHeight="1">
      <c r="A383" s="40"/>
      <c r="B383" s="41"/>
      <c r="C383" s="257" t="s">
        <v>594</v>
      </c>
      <c r="D383" s="257" t="s">
        <v>188</v>
      </c>
      <c r="E383" s="258" t="s">
        <v>1385</v>
      </c>
      <c r="F383" s="259" t="s">
        <v>1386</v>
      </c>
      <c r="G383" s="260" t="s">
        <v>298</v>
      </c>
      <c r="H383" s="261">
        <v>3</v>
      </c>
      <c r="I383" s="262"/>
      <c r="J383" s="263">
        <f>ROUND(I383*H383,2)</f>
        <v>0</v>
      </c>
      <c r="K383" s="259" t="s">
        <v>148</v>
      </c>
      <c r="L383" s="264"/>
      <c r="M383" s="265" t="s">
        <v>19</v>
      </c>
      <c r="N383" s="266" t="s">
        <v>43</v>
      </c>
      <c r="O383" s="86"/>
      <c r="P383" s="215">
        <f>O383*H383</f>
        <v>0</v>
      </c>
      <c r="Q383" s="215">
        <v>0.0012999999999999999</v>
      </c>
      <c r="R383" s="215">
        <f>Q383*H383</f>
        <v>0.0038999999999999998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192</v>
      </c>
      <c r="AT383" s="217" t="s">
        <v>188</v>
      </c>
      <c r="AU383" s="217" t="s">
        <v>82</v>
      </c>
      <c r="AY383" s="19" t="s">
        <v>141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80</v>
      </c>
      <c r="BK383" s="218">
        <f>ROUND(I383*H383,2)</f>
        <v>0</v>
      </c>
      <c r="BL383" s="19" t="s">
        <v>184</v>
      </c>
      <c r="BM383" s="217" t="s">
        <v>1387</v>
      </c>
    </row>
    <row r="384" s="14" customFormat="1">
      <c r="A384" s="14"/>
      <c r="B384" s="235"/>
      <c r="C384" s="236"/>
      <c r="D384" s="226" t="s">
        <v>153</v>
      </c>
      <c r="E384" s="237" t="s">
        <v>19</v>
      </c>
      <c r="F384" s="238" t="s">
        <v>160</v>
      </c>
      <c r="G384" s="236"/>
      <c r="H384" s="239">
        <v>3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153</v>
      </c>
      <c r="AU384" s="245" t="s">
        <v>82</v>
      </c>
      <c r="AV384" s="14" t="s">
        <v>82</v>
      </c>
      <c r="AW384" s="14" t="s">
        <v>33</v>
      </c>
      <c r="AX384" s="14" t="s">
        <v>80</v>
      </c>
      <c r="AY384" s="245" t="s">
        <v>141</v>
      </c>
    </row>
    <row r="385" s="2" customFormat="1" ht="16.5" customHeight="1">
      <c r="A385" s="40"/>
      <c r="B385" s="41"/>
      <c r="C385" s="206" t="s">
        <v>599</v>
      </c>
      <c r="D385" s="206" t="s">
        <v>144</v>
      </c>
      <c r="E385" s="207" t="s">
        <v>1388</v>
      </c>
      <c r="F385" s="208" t="s">
        <v>1389</v>
      </c>
      <c r="G385" s="209" t="s">
        <v>298</v>
      </c>
      <c r="H385" s="210">
        <v>1</v>
      </c>
      <c r="I385" s="211"/>
      <c r="J385" s="212">
        <f>ROUND(I385*H385,2)</f>
        <v>0</v>
      </c>
      <c r="K385" s="208" t="s">
        <v>148</v>
      </c>
      <c r="L385" s="46"/>
      <c r="M385" s="213" t="s">
        <v>19</v>
      </c>
      <c r="N385" s="214" t="s">
        <v>43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184</v>
      </c>
      <c r="AT385" s="217" t="s">
        <v>144</v>
      </c>
      <c r="AU385" s="217" t="s">
        <v>82</v>
      </c>
      <c r="AY385" s="19" t="s">
        <v>141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80</v>
      </c>
      <c r="BK385" s="218">
        <f>ROUND(I385*H385,2)</f>
        <v>0</v>
      </c>
      <c r="BL385" s="19" t="s">
        <v>184</v>
      </c>
      <c r="BM385" s="217" t="s">
        <v>1390</v>
      </c>
    </row>
    <row r="386" s="2" customFormat="1">
      <c r="A386" s="40"/>
      <c r="B386" s="41"/>
      <c r="C386" s="42"/>
      <c r="D386" s="219" t="s">
        <v>151</v>
      </c>
      <c r="E386" s="42"/>
      <c r="F386" s="220" t="s">
        <v>1391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151</v>
      </c>
      <c r="AU386" s="19" t="s">
        <v>82</v>
      </c>
    </row>
    <row r="387" s="13" customFormat="1">
      <c r="A387" s="13"/>
      <c r="B387" s="224"/>
      <c r="C387" s="225"/>
      <c r="D387" s="226" t="s">
        <v>153</v>
      </c>
      <c r="E387" s="227" t="s">
        <v>19</v>
      </c>
      <c r="F387" s="228" t="s">
        <v>1354</v>
      </c>
      <c r="G387" s="225"/>
      <c r="H387" s="227" t="s">
        <v>19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153</v>
      </c>
      <c r="AU387" s="234" t="s">
        <v>82</v>
      </c>
      <c r="AV387" s="13" t="s">
        <v>80</v>
      </c>
      <c r="AW387" s="13" t="s">
        <v>33</v>
      </c>
      <c r="AX387" s="13" t="s">
        <v>72</v>
      </c>
      <c r="AY387" s="234" t="s">
        <v>141</v>
      </c>
    </row>
    <row r="388" s="14" customFormat="1">
      <c r="A388" s="14"/>
      <c r="B388" s="235"/>
      <c r="C388" s="236"/>
      <c r="D388" s="226" t="s">
        <v>153</v>
      </c>
      <c r="E388" s="237" t="s">
        <v>19</v>
      </c>
      <c r="F388" s="238" t="s">
        <v>80</v>
      </c>
      <c r="G388" s="236"/>
      <c r="H388" s="239">
        <v>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153</v>
      </c>
      <c r="AU388" s="245" t="s">
        <v>82</v>
      </c>
      <c r="AV388" s="14" t="s">
        <v>82</v>
      </c>
      <c r="AW388" s="14" t="s">
        <v>33</v>
      </c>
      <c r="AX388" s="14" t="s">
        <v>80</v>
      </c>
      <c r="AY388" s="245" t="s">
        <v>141</v>
      </c>
    </row>
    <row r="389" s="2" customFormat="1" ht="16.5" customHeight="1">
      <c r="A389" s="40"/>
      <c r="B389" s="41"/>
      <c r="C389" s="257" t="s">
        <v>604</v>
      </c>
      <c r="D389" s="257" t="s">
        <v>188</v>
      </c>
      <c r="E389" s="258" t="s">
        <v>1392</v>
      </c>
      <c r="F389" s="259" t="s">
        <v>1393</v>
      </c>
      <c r="G389" s="260" t="s">
        <v>298</v>
      </c>
      <c r="H389" s="261">
        <v>1</v>
      </c>
      <c r="I389" s="262"/>
      <c r="J389" s="263">
        <f>ROUND(I389*H389,2)</f>
        <v>0</v>
      </c>
      <c r="K389" s="259" t="s">
        <v>148</v>
      </c>
      <c r="L389" s="264"/>
      <c r="M389" s="265" t="s">
        <v>19</v>
      </c>
      <c r="N389" s="266" t="s">
        <v>43</v>
      </c>
      <c r="O389" s="86"/>
      <c r="P389" s="215">
        <f>O389*H389</f>
        <v>0</v>
      </c>
      <c r="Q389" s="215">
        <v>0.00084999999999999995</v>
      </c>
      <c r="R389" s="215">
        <f>Q389*H389</f>
        <v>0.00084999999999999995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192</v>
      </c>
      <c r="AT389" s="217" t="s">
        <v>188</v>
      </c>
      <c r="AU389" s="217" t="s">
        <v>82</v>
      </c>
      <c r="AY389" s="19" t="s">
        <v>141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80</v>
      </c>
      <c r="BK389" s="218">
        <f>ROUND(I389*H389,2)</f>
        <v>0</v>
      </c>
      <c r="BL389" s="19" t="s">
        <v>184</v>
      </c>
      <c r="BM389" s="217" t="s">
        <v>1394</v>
      </c>
    </row>
    <row r="390" s="14" customFormat="1">
      <c r="A390" s="14"/>
      <c r="B390" s="235"/>
      <c r="C390" s="236"/>
      <c r="D390" s="226" t="s">
        <v>153</v>
      </c>
      <c r="E390" s="237" t="s">
        <v>19</v>
      </c>
      <c r="F390" s="238" t="s">
        <v>80</v>
      </c>
      <c r="G390" s="236"/>
      <c r="H390" s="239">
        <v>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153</v>
      </c>
      <c r="AU390" s="245" t="s">
        <v>82</v>
      </c>
      <c r="AV390" s="14" t="s">
        <v>82</v>
      </c>
      <c r="AW390" s="14" t="s">
        <v>33</v>
      </c>
      <c r="AX390" s="14" t="s">
        <v>80</v>
      </c>
      <c r="AY390" s="245" t="s">
        <v>141</v>
      </c>
    </row>
    <row r="391" s="2" customFormat="1" ht="21.75" customHeight="1">
      <c r="A391" s="40"/>
      <c r="B391" s="41"/>
      <c r="C391" s="206" t="s">
        <v>610</v>
      </c>
      <c r="D391" s="206" t="s">
        <v>144</v>
      </c>
      <c r="E391" s="207" t="s">
        <v>1395</v>
      </c>
      <c r="F391" s="208" t="s">
        <v>1396</v>
      </c>
      <c r="G391" s="209" t="s">
        <v>343</v>
      </c>
      <c r="H391" s="210">
        <v>1</v>
      </c>
      <c r="I391" s="211"/>
      <c r="J391" s="212">
        <f>ROUND(I391*H391,2)</f>
        <v>0</v>
      </c>
      <c r="K391" s="208" t="s">
        <v>148</v>
      </c>
      <c r="L391" s="46"/>
      <c r="M391" s="213" t="s">
        <v>19</v>
      </c>
      <c r="N391" s="214" t="s">
        <v>43</v>
      </c>
      <c r="O391" s="86"/>
      <c r="P391" s="215">
        <f>O391*H391</f>
        <v>0</v>
      </c>
      <c r="Q391" s="215">
        <v>0.014749999999999999</v>
      </c>
      <c r="R391" s="215">
        <f>Q391*H391</f>
        <v>0.014749999999999999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184</v>
      </c>
      <c r="AT391" s="217" t="s">
        <v>144</v>
      </c>
      <c r="AU391" s="217" t="s">
        <v>82</v>
      </c>
      <c r="AY391" s="19" t="s">
        <v>141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80</v>
      </c>
      <c r="BK391" s="218">
        <f>ROUND(I391*H391,2)</f>
        <v>0</v>
      </c>
      <c r="BL391" s="19" t="s">
        <v>184</v>
      </c>
      <c r="BM391" s="217" t="s">
        <v>1397</v>
      </c>
    </row>
    <row r="392" s="2" customFormat="1">
      <c r="A392" s="40"/>
      <c r="B392" s="41"/>
      <c r="C392" s="42"/>
      <c r="D392" s="219" t="s">
        <v>151</v>
      </c>
      <c r="E392" s="42"/>
      <c r="F392" s="220" t="s">
        <v>1398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151</v>
      </c>
      <c r="AU392" s="19" t="s">
        <v>82</v>
      </c>
    </row>
    <row r="393" s="13" customFormat="1">
      <c r="A393" s="13"/>
      <c r="B393" s="224"/>
      <c r="C393" s="225"/>
      <c r="D393" s="226" t="s">
        <v>153</v>
      </c>
      <c r="E393" s="227" t="s">
        <v>19</v>
      </c>
      <c r="F393" s="228" t="s">
        <v>1399</v>
      </c>
      <c r="G393" s="225"/>
      <c r="H393" s="227" t="s">
        <v>19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153</v>
      </c>
      <c r="AU393" s="234" t="s">
        <v>82</v>
      </c>
      <c r="AV393" s="13" t="s">
        <v>80</v>
      </c>
      <c r="AW393" s="13" t="s">
        <v>33</v>
      </c>
      <c r="AX393" s="13" t="s">
        <v>72</v>
      </c>
      <c r="AY393" s="234" t="s">
        <v>141</v>
      </c>
    </row>
    <row r="394" s="14" customFormat="1">
      <c r="A394" s="14"/>
      <c r="B394" s="235"/>
      <c r="C394" s="236"/>
      <c r="D394" s="226" t="s">
        <v>153</v>
      </c>
      <c r="E394" s="237" t="s">
        <v>19</v>
      </c>
      <c r="F394" s="238" t="s">
        <v>80</v>
      </c>
      <c r="G394" s="236"/>
      <c r="H394" s="239">
        <v>1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153</v>
      </c>
      <c r="AU394" s="245" t="s">
        <v>82</v>
      </c>
      <c r="AV394" s="14" t="s">
        <v>82</v>
      </c>
      <c r="AW394" s="14" t="s">
        <v>33</v>
      </c>
      <c r="AX394" s="14" t="s">
        <v>80</v>
      </c>
      <c r="AY394" s="245" t="s">
        <v>141</v>
      </c>
    </row>
    <row r="395" s="2" customFormat="1" ht="16.5" customHeight="1">
      <c r="A395" s="40"/>
      <c r="B395" s="41"/>
      <c r="C395" s="206" t="s">
        <v>614</v>
      </c>
      <c r="D395" s="206" t="s">
        <v>144</v>
      </c>
      <c r="E395" s="207" t="s">
        <v>1400</v>
      </c>
      <c r="F395" s="208" t="s">
        <v>1401</v>
      </c>
      <c r="G395" s="209" t="s">
        <v>343</v>
      </c>
      <c r="H395" s="210">
        <v>1</v>
      </c>
      <c r="I395" s="211"/>
      <c r="J395" s="212">
        <f>ROUND(I395*H395,2)</f>
        <v>0</v>
      </c>
      <c r="K395" s="208" t="s">
        <v>148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0.00172</v>
      </c>
      <c r="R395" s="215">
        <f>Q395*H395</f>
        <v>0.00172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184</v>
      </c>
      <c r="AT395" s="217" t="s">
        <v>144</v>
      </c>
      <c r="AU395" s="217" t="s">
        <v>82</v>
      </c>
      <c r="AY395" s="19" t="s">
        <v>141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184</v>
      </c>
      <c r="BM395" s="217" t="s">
        <v>1402</v>
      </c>
    </row>
    <row r="396" s="2" customFormat="1">
      <c r="A396" s="40"/>
      <c r="B396" s="41"/>
      <c r="C396" s="42"/>
      <c r="D396" s="219" t="s">
        <v>151</v>
      </c>
      <c r="E396" s="42"/>
      <c r="F396" s="220" t="s">
        <v>1403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151</v>
      </c>
      <c r="AU396" s="19" t="s">
        <v>82</v>
      </c>
    </row>
    <row r="397" s="13" customFormat="1">
      <c r="A397" s="13"/>
      <c r="B397" s="224"/>
      <c r="C397" s="225"/>
      <c r="D397" s="226" t="s">
        <v>153</v>
      </c>
      <c r="E397" s="227" t="s">
        <v>19</v>
      </c>
      <c r="F397" s="228" t="s">
        <v>1399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153</v>
      </c>
      <c r="AU397" s="234" t="s">
        <v>82</v>
      </c>
      <c r="AV397" s="13" t="s">
        <v>80</v>
      </c>
      <c r="AW397" s="13" t="s">
        <v>33</v>
      </c>
      <c r="AX397" s="13" t="s">
        <v>72</v>
      </c>
      <c r="AY397" s="234" t="s">
        <v>141</v>
      </c>
    </row>
    <row r="398" s="14" customFormat="1">
      <c r="A398" s="14"/>
      <c r="B398" s="235"/>
      <c r="C398" s="236"/>
      <c r="D398" s="226" t="s">
        <v>153</v>
      </c>
      <c r="E398" s="237" t="s">
        <v>19</v>
      </c>
      <c r="F398" s="238" t="s">
        <v>80</v>
      </c>
      <c r="G398" s="236"/>
      <c r="H398" s="239">
        <v>1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153</v>
      </c>
      <c r="AU398" s="245" t="s">
        <v>82</v>
      </c>
      <c r="AV398" s="14" t="s">
        <v>82</v>
      </c>
      <c r="AW398" s="14" t="s">
        <v>33</v>
      </c>
      <c r="AX398" s="14" t="s">
        <v>80</v>
      </c>
      <c r="AY398" s="245" t="s">
        <v>141</v>
      </c>
    </row>
    <row r="399" s="2" customFormat="1" ht="16.5" customHeight="1">
      <c r="A399" s="40"/>
      <c r="B399" s="41"/>
      <c r="C399" s="206" t="s">
        <v>618</v>
      </c>
      <c r="D399" s="206" t="s">
        <v>144</v>
      </c>
      <c r="E399" s="207" t="s">
        <v>1404</v>
      </c>
      <c r="F399" s="208" t="s">
        <v>1405</v>
      </c>
      <c r="G399" s="209" t="s">
        <v>343</v>
      </c>
      <c r="H399" s="210">
        <v>6</v>
      </c>
      <c r="I399" s="211"/>
      <c r="J399" s="212">
        <f>ROUND(I399*H399,2)</f>
        <v>0</v>
      </c>
      <c r="K399" s="208" t="s">
        <v>148</v>
      </c>
      <c r="L399" s="46"/>
      <c r="M399" s="213" t="s">
        <v>19</v>
      </c>
      <c r="N399" s="214" t="s">
        <v>43</v>
      </c>
      <c r="O399" s="86"/>
      <c r="P399" s="215">
        <f>O399*H399</f>
        <v>0</v>
      </c>
      <c r="Q399" s="215">
        <v>0.0018</v>
      </c>
      <c r="R399" s="215">
        <f>Q399*H399</f>
        <v>0.010800000000000001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184</v>
      </c>
      <c r="AT399" s="217" t="s">
        <v>144</v>
      </c>
      <c r="AU399" s="217" t="s">
        <v>82</v>
      </c>
      <c r="AY399" s="19" t="s">
        <v>141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80</v>
      </c>
      <c r="BK399" s="218">
        <f>ROUND(I399*H399,2)</f>
        <v>0</v>
      </c>
      <c r="BL399" s="19" t="s">
        <v>184</v>
      </c>
      <c r="BM399" s="217" t="s">
        <v>1406</v>
      </c>
    </row>
    <row r="400" s="2" customFormat="1">
      <c r="A400" s="40"/>
      <c r="B400" s="41"/>
      <c r="C400" s="42"/>
      <c r="D400" s="219" t="s">
        <v>151</v>
      </c>
      <c r="E400" s="42"/>
      <c r="F400" s="220" t="s">
        <v>1407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151</v>
      </c>
      <c r="AU400" s="19" t="s">
        <v>82</v>
      </c>
    </row>
    <row r="401" s="13" customFormat="1">
      <c r="A401" s="13"/>
      <c r="B401" s="224"/>
      <c r="C401" s="225"/>
      <c r="D401" s="226" t="s">
        <v>153</v>
      </c>
      <c r="E401" s="227" t="s">
        <v>19</v>
      </c>
      <c r="F401" s="228" t="s">
        <v>1408</v>
      </c>
      <c r="G401" s="225"/>
      <c r="H401" s="227" t="s">
        <v>19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153</v>
      </c>
      <c r="AU401" s="234" t="s">
        <v>82</v>
      </c>
      <c r="AV401" s="13" t="s">
        <v>80</v>
      </c>
      <c r="AW401" s="13" t="s">
        <v>33</v>
      </c>
      <c r="AX401" s="13" t="s">
        <v>72</v>
      </c>
      <c r="AY401" s="234" t="s">
        <v>141</v>
      </c>
    </row>
    <row r="402" s="14" customFormat="1">
      <c r="A402" s="14"/>
      <c r="B402" s="235"/>
      <c r="C402" s="236"/>
      <c r="D402" s="226" t="s">
        <v>153</v>
      </c>
      <c r="E402" s="237" t="s">
        <v>19</v>
      </c>
      <c r="F402" s="238" t="s">
        <v>142</v>
      </c>
      <c r="G402" s="236"/>
      <c r="H402" s="239">
        <v>6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153</v>
      </c>
      <c r="AU402" s="245" t="s">
        <v>82</v>
      </c>
      <c r="AV402" s="14" t="s">
        <v>82</v>
      </c>
      <c r="AW402" s="14" t="s">
        <v>33</v>
      </c>
      <c r="AX402" s="14" t="s">
        <v>80</v>
      </c>
      <c r="AY402" s="245" t="s">
        <v>141</v>
      </c>
    </row>
    <row r="403" s="2" customFormat="1" ht="16.5" customHeight="1">
      <c r="A403" s="40"/>
      <c r="B403" s="41"/>
      <c r="C403" s="206" t="s">
        <v>622</v>
      </c>
      <c r="D403" s="206" t="s">
        <v>144</v>
      </c>
      <c r="E403" s="207" t="s">
        <v>1409</v>
      </c>
      <c r="F403" s="208" t="s">
        <v>1410</v>
      </c>
      <c r="G403" s="209" t="s">
        <v>343</v>
      </c>
      <c r="H403" s="210">
        <v>5</v>
      </c>
      <c r="I403" s="211"/>
      <c r="J403" s="212">
        <f>ROUND(I403*H403,2)</f>
        <v>0</v>
      </c>
      <c r="K403" s="208" t="s">
        <v>19</v>
      </c>
      <c r="L403" s="46"/>
      <c r="M403" s="213" t="s">
        <v>19</v>
      </c>
      <c r="N403" s="214" t="s">
        <v>43</v>
      </c>
      <c r="O403" s="86"/>
      <c r="P403" s="215">
        <f>O403*H403</f>
        <v>0</v>
      </c>
      <c r="Q403" s="215">
        <v>0.0018400000000000001</v>
      </c>
      <c r="R403" s="215">
        <f>Q403*H403</f>
        <v>0.0091999999999999998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184</v>
      </c>
      <c r="AT403" s="217" t="s">
        <v>144</v>
      </c>
      <c r="AU403" s="217" t="s">
        <v>82</v>
      </c>
      <c r="AY403" s="19" t="s">
        <v>141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80</v>
      </c>
      <c r="BK403" s="218">
        <f>ROUND(I403*H403,2)</f>
        <v>0</v>
      </c>
      <c r="BL403" s="19" t="s">
        <v>184</v>
      </c>
      <c r="BM403" s="217" t="s">
        <v>1411</v>
      </c>
    </row>
    <row r="404" s="2" customFormat="1">
      <c r="A404" s="40"/>
      <c r="B404" s="41"/>
      <c r="C404" s="42"/>
      <c r="D404" s="226" t="s">
        <v>1056</v>
      </c>
      <c r="E404" s="42"/>
      <c r="F404" s="270" t="s">
        <v>1412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1056</v>
      </c>
      <c r="AU404" s="19" t="s">
        <v>82</v>
      </c>
    </row>
    <row r="405" s="13" customFormat="1">
      <c r="A405" s="13"/>
      <c r="B405" s="224"/>
      <c r="C405" s="225"/>
      <c r="D405" s="226" t="s">
        <v>153</v>
      </c>
      <c r="E405" s="227" t="s">
        <v>19</v>
      </c>
      <c r="F405" s="228" t="s">
        <v>1370</v>
      </c>
      <c r="G405" s="225"/>
      <c r="H405" s="227" t="s">
        <v>19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153</v>
      </c>
      <c r="AU405" s="234" t="s">
        <v>82</v>
      </c>
      <c r="AV405" s="13" t="s">
        <v>80</v>
      </c>
      <c r="AW405" s="13" t="s">
        <v>33</v>
      </c>
      <c r="AX405" s="13" t="s">
        <v>72</v>
      </c>
      <c r="AY405" s="234" t="s">
        <v>141</v>
      </c>
    </row>
    <row r="406" s="14" customFormat="1">
      <c r="A406" s="14"/>
      <c r="B406" s="235"/>
      <c r="C406" s="236"/>
      <c r="D406" s="226" t="s">
        <v>153</v>
      </c>
      <c r="E406" s="237" t="s">
        <v>19</v>
      </c>
      <c r="F406" s="238" t="s">
        <v>160</v>
      </c>
      <c r="G406" s="236"/>
      <c r="H406" s="239">
        <v>3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153</v>
      </c>
      <c r="AU406" s="245" t="s">
        <v>82</v>
      </c>
      <c r="AV406" s="14" t="s">
        <v>82</v>
      </c>
      <c r="AW406" s="14" t="s">
        <v>33</v>
      </c>
      <c r="AX406" s="14" t="s">
        <v>72</v>
      </c>
      <c r="AY406" s="245" t="s">
        <v>141</v>
      </c>
    </row>
    <row r="407" s="13" customFormat="1">
      <c r="A407" s="13"/>
      <c r="B407" s="224"/>
      <c r="C407" s="225"/>
      <c r="D407" s="226" t="s">
        <v>153</v>
      </c>
      <c r="E407" s="227" t="s">
        <v>19</v>
      </c>
      <c r="F407" s="228" t="s">
        <v>1380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153</v>
      </c>
      <c r="AU407" s="234" t="s">
        <v>82</v>
      </c>
      <c r="AV407" s="13" t="s">
        <v>80</v>
      </c>
      <c r="AW407" s="13" t="s">
        <v>33</v>
      </c>
      <c r="AX407" s="13" t="s">
        <v>72</v>
      </c>
      <c r="AY407" s="234" t="s">
        <v>141</v>
      </c>
    </row>
    <row r="408" s="14" customFormat="1">
      <c r="A408" s="14"/>
      <c r="B408" s="235"/>
      <c r="C408" s="236"/>
      <c r="D408" s="226" t="s">
        <v>153</v>
      </c>
      <c r="E408" s="237" t="s">
        <v>19</v>
      </c>
      <c r="F408" s="238" t="s">
        <v>80</v>
      </c>
      <c r="G408" s="236"/>
      <c r="H408" s="239">
        <v>1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153</v>
      </c>
      <c r="AU408" s="245" t="s">
        <v>82</v>
      </c>
      <c r="AV408" s="14" t="s">
        <v>82</v>
      </c>
      <c r="AW408" s="14" t="s">
        <v>33</v>
      </c>
      <c r="AX408" s="14" t="s">
        <v>72</v>
      </c>
      <c r="AY408" s="245" t="s">
        <v>141</v>
      </c>
    </row>
    <row r="409" s="13" customFormat="1">
      <c r="A409" s="13"/>
      <c r="B409" s="224"/>
      <c r="C409" s="225"/>
      <c r="D409" s="226" t="s">
        <v>153</v>
      </c>
      <c r="E409" s="227" t="s">
        <v>19</v>
      </c>
      <c r="F409" s="228" t="s">
        <v>1413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153</v>
      </c>
      <c r="AU409" s="234" t="s">
        <v>82</v>
      </c>
      <c r="AV409" s="13" t="s">
        <v>80</v>
      </c>
      <c r="AW409" s="13" t="s">
        <v>33</v>
      </c>
      <c r="AX409" s="13" t="s">
        <v>72</v>
      </c>
      <c r="AY409" s="234" t="s">
        <v>141</v>
      </c>
    </row>
    <row r="410" s="14" customFormat="1">
      <c r="A410" s="14"/>
      <c r="B410" s="235"/>
      <c r="C410" s="236"/>
      <c r="D410" s="226" t="s">
        <v>153</v>
      </c>
      <c r="E410" s="237" t="s">
        <v>19</v>
      </c>
      <c r="F410" s="238" t="s">
        <v>80</v>
      </c>
      <c r="G410" s="236"/>
      <c r="H410" s="239">
        <v>1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153</v>
      </c>
      <c r="AU410" s="245" t="s">
        <v>82</v>
      </c>
      <c r="AV410" s="14" t="s">
        <v>82</v>
      </c>
      <c r="AW410" s="14" t="s">
        <v>33</v>
      </c>
      <c r="AX410" s="14" t="s">
        <v>72</v>
      </c>
      <c r="AY410" s="245" t="s">
        <v>141</v>
      </c>
    </row>
    <row r="411" s="15" customFormat="1">
      <c r="A411" s="15"/>
      <c r="B411" s="246"/>
      <c r="C411" s="247"/>
      <c r="D411" s="226" t="s">
        <v>153</v>
      </c>
      <c r="E411" s="248" t="s">
        <v>19</v>
      </c>
      <c r="F411" s="249" t="s">
        <v>181</v>
      </c>
      <c r="G411" s="247"/>
      <c r="H411" s="250">
        <v>5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6" t="s">
        <v>153</v>
      </c>
      <c r="AU411" s="256" t="s">
        <v>82</v>
      </c>
      <c r="AV411" s="15" t="s">
        <v>149</v>
      </c>
      <c r="AW411" s="15" t="s">
        <v>33</v>
      </c>
      <c r="AX411" s="15" t="s">
        <v>80</v>
      </c>
      <c r="AY411" s="256" t="s">
        <v>141</v>
      </c>
    </row>
    <row r="412" s="2" customFormat="1" ht="16.5" customHeight="1">
      <c r="A412" s="40"/>
      <c r="B412" s="41"/>
      <c r="C412" s="206" t="s">
        <v>626</v>
      </c>
      <c r="D412" s="206" t="s">
        <v>144</v>
      </c>
      <c r="E412" s="207" t="s">
        <v>1414</v>
      </c>
      <c r="F412" s="208" t="s">
        <v>1415</v>
      </c>
      <c r="G412" s="209" t="s">
        <v>343</v>
      </c>
      <c r="H412" s="210">
        <v>1</v>
      </c>
      <c r="I412" s="211"/>
      <c r="J412" s="212">
        <f>ROUND(I412*H412,2)</f>
        <v>0</v>
      </c>
      <c r="K412" s="208" t="s">
        <v>148</v>
      </c>
      <c r="L412" s="46"/>
      <c r="M412" s="213" t="s">
        <v>19</v>
      </c>
      <c r="N412" s="214" t="s">
        <v>43</v>
      </c>
      <c r="O412" s="86"/>
      <c r="P412" s="215">
        <f>O412*H412</f>
        <v>0</v>
      </c>
      <c r="Q412" s="215">
        <v>0.0021099999999999999</v>
      </c>
      <c r="R412" s="215">
        <f>Q412*H412</f>
        <v>0.0021099999999999999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184</v>
      </c>
      <c r="AT412" s="217" t="s">
        <v>144</v>
      </c>
      <c r="AU412" s="217" t="s">
        <v>82</v>
      </c>
      <c r="AY412" s="19" t="s">
        <v>141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80</v>
      </c>
      <c r="BK412" s="218">
        <f>ROUND(I412*H412,2)</f>
        <v>0</v>
      </c>
      <c r="BL412" s="19" t="s">
        <v>184</v>
      </c>
      <c r="BM412" s="217" t="s">
        <v>1416</v>
      </c>
    </row>
    <row r="413" s="2" customFormat="1">
      <c r="A413" s="40"/>
      <c r="B413" s="41"/>
      <c r="C413" s="42"/>
      <c r="D413" s="219" t="s">
        <v>151</v>
      </c>
      <c r="E413" s="42"/>
      <c r="F413" s="220" t="s">
        <v>1417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151</v>
      </c>
      <c r="AU413" s="19" t="s">
        <v>82</v>
      </c>
    </row>
    <row r="414" s="13" customFormat="1">
      <c r="A414" s="13"/>
      <c r="B414" s="224"/>
      <c r="C414" s="225"/>
      <c r="D414" s="226" t="s">
        <v>153</v>
      </c>
      <c r="E414" s="227" t="s">
        <v>19</v>
      </c>
      <c r="F414" s="228" t="s">
        <v>1242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153</v>
      </c>
      <c r="AU414" s="234" t="s">
        <v>82</v>
      </c>
      <c r="AV414" s="13" t="s">
        <v>80</v>
      </c>
      <c r="AW414" s="13" t="s">
        <v>33</v>
      </c>
      <c r="AX414" s="13" t="s">
        <v>72</v>
      </c>
      <c r="AY414" s="234" t="s">
        <v>141</v>
      </c>
    </row>
    <row r="415" s="14" customFormat="1">
      <c r="A415" s="14"/>
      <c r="B415" s="235"/>
      <c r="C415" s="236"/>
      <c r="D415" s="226" t="s">
        <v>153</v>
      </c>
      <c r="E415" s="237" t="s">
        <v>19</v>
      </c>
      <c r="F415" s="238" t="s">
        <v>80</v>
      </c>
      <c r="G415" s="236"/>
      <c r="H415" s="239">
        <v>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153</v>
      </c>
      <c r="AU415" s="245" t="s">
        <v>82</v>
      </c>
      <c r="AV415" s="14" t="s">
        <v>82</v>
      </c>
      <c r="AW415" s="14" t="s">
        <v>33</v>
      </c>
      <c r="AX415" s="14" t="s">
        <v>80</v>
      </c>
      <c r="AY415" s="245" t="s">
        <v>141</v>
      </c>
    </row>
    <row r="416" s="2" customFormat="1" ht="16.5" customHeight="1">
      <c r="A416" s="40"/>
      <c r="B416" s="41"/>
      <c r="C416" s="206" t="s">
        <v>630</v>
      </c>
      <c r="D416" s="206" t="s">
        <v>144</v>
      </c>
      <c r="E416" s="207" t="s">
        <v>1418</v>
      </c>
      <c r="F416" s="208" t="s">
        <v>1419</v>
      </c>
      <c r="G416" s="209" t="s">
        <v>298</v>
      </c>
      <c r="H416" s="210">
        <v>4</v>
      </c>
      <c r="I416" s="211"/>
      <c r="J416" s="212">
        <f>ROUND(I416*H416,2)</f>
        <v>0</v>
      </c>
      <c r="K416" s="208" t="s">
        <v>148</v>
      </c>
      <c r="L416" s="46"/>
      <c r="M416" s="213" t="s">
        <v>19</v>
      </c>
      <c r="N416" s="214" t="s">
        <v>43</v>
      </c>
      <c r="O416" s="86"/>
      <c r="P416" s="215">
        <f>O416*H416</f>
        <v>0</v>
      </c>
      <c r="Q416" s="215">
        <v>0.00024000000000000001</v>
      </c>
      <c r="R416" s="215">
        <f>Q416*H416</f>
        <v>0.00096000000000000002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184</v>
      </c>
      <c r="AT416" s="217" t="s">
        <v>144</v>
      </c>
      <c r="AU416" s="217" t="s">
        <v>82</v>
      </c>
      <c r="AY416" s="19" t="s">
        <v>141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80</v>
      </c>
      <c r="BK416" s="218">
        <f>ROUND(I416*H416,2)</f>
        <v>0</v>
      </c>
      <c r="BL416" s="19" t="s">
        <v>184</v>
      </c>
      <c r="BM416" s="217" t="s">
        <v>1420</v>
      </c>
    </row>
    <row r="417" s="2" customFormat="1">
      <c r="A417" s="40"/>
      <c r="B417" s="41"/>
      <c r="C417" s="42"/>
      <c r="D417" s="219" t="s">
        <v>151</v>
      </c>
      <c r="E417" s="42"/>
      <c r="F417" s="220" t="s">
        <v>1421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151</v>
      </c>
      <c r="AU417" s="19" t="s">
        <v>82</v>
      </c>
    </row>
    <row r="418" s="13" customFormat="1">
      <c r="A418" s="13"/>
      <c r="B418" s="224"/>
      <c r="C418" s="225"/>
      <c r="D418" s="226" t="s">
        <v>153</v>
      </c>
      <c r="E418" s="227" t="s">
        <v>19</v>
      </c>
      <c r="F418" s="228" t="s">
        <v>1370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153</v>
      </c>
      <c r="AU418" s="234" t="s">
        <v>82</v>
      </c>
      <c r="AV418" s="13" t="s">
        <v>80</v>
      </c>
      <c r="AW418" s="13" t="s">
        <v>33</v>
      </c>
      <c r="AX418" s="13" t="s">
        <v>72</v>
      </c>
      <c r="AY418" s="234" t="s">
        <v>141</v>
      </c>
    </row>
    <row r="419" s="14" customFormat="1">
      <c r="A419" s="14"/>
      <c r="B419" s="235"/>
      <c r="C419" s="236"/>
      <c r="D419" s="226" t="s">
        <v>153</v>
      </c>
      <c r="E419" s="237" t="s">
        <v>19</v>
      </c>
      <c r="F419" s="238" t="s">
        <v>160</v>
      </c>
      <c r="G419" s="236"/>
      <c r="H419" s="239">
        <v>3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153</v>
      </c>
      <c r="AU419" s="245" t="s">
        <v>82</v>
      </c>
      <c r="AV419" s="14" t="s">
        <v>82</v>
      </c>
      <c r="AW419" s="14" t="s">
        <v>33</v>
      </c>
      <c r="AX419" s="14" t="s">
        <v>72</v>
      </c>
      <c r="AY419" s="245" t="s">
        <v>141</v>
      </c>
    </row>
    <row r="420" s="13" customFormat="1">
      <c r="A420" s="13"/>
      <c r="B420" s="224"/>
      <c r="C420" s="225"/>
      <c r="D420" s="226" t="s">
        <v>153</v>
      </c>
      <c r="E420" s="227" t="s">
        <v>19</v>
      </c>
      <c r="F420" s="228" t="s">
        <v>1380</v>
      </c>
      <c r="G420" s="225"/>
      <c r="H420" s="227" t="s">
        <v>19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153</v>
      </c>
      <c r="AU420" s="234" t="s">
        <v>82</v>
      </c>
      <c r="AV420" s="13" t="s">
        <v>80</v>
      </c>
      <c r="AW420" s="13" t="s">
        <v>33</v>
      </c>
      <c r="AX420" s="13" t="s">
        <v>72</v>
      </c>
      <c r="AY420" s="234" t="s">
        <v>141</v>
      </c>
    </row>
    <row r="421" s="14" customFormat="1">
      <c r="A421" s="14"/>
      <c r="B421" s="235"/>
      <c r="C421" s="236"/>
      <c r="D421" s="226" t="s">
        <v>153</v>
      </c>
      <c r="E421" s="237" t="s">
        <v>19</v>
      </c>
      <c r="F421" s="238" t="s">
        <v>80</v>
      </c>
      <c r="G421" s="236"/>
      <c r="H421" s="239">
        <v>1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153</v>
      </c>
      <c r="AU421" s="245" t="s">
        <v>82</v>
      </c>
      <c r="AV421" s="14" t="s">
        <v>82</v>
      </c>
      <c r="AW421" s="14" t="s">
        <v>33</v>
      </c>
      <c r="AX421" s="14" t="s">
        <v>72</v>
      </c>
      <c r="AY421" s="245" t="s">
        <v>141</v>
      </c>
    </row>
    <row r="422" s="15" customFormat="1">
      <c r="A422" s="15"/>
      <c r="B422" s="246"/>
      <c r="C422" s="247"/>
      <c r="D422" s="226" t="s">
        <v>153</v>
      </c>
      <c r="E422" s="248" t="s">
        <v>19</v>
      </c>
      <c r="F422" s="249" t="s">
        <v>181</v>
      </c>
      <c r="G422" s="247"/>
      <c r="H422" s="250">
        <v>4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6" t="s">
        <v>153</v>
      </c>
      <c r="AU422" s="256" t="s">
        <v>82</v>
      </c>
      <c r="AV422" s="15" t="s">
        <v>149</v>
      </c>
      <c r="AW422" s="15" t="s">
        <v>33</v>
      </c>
      <c r="AX422" s="15" t="s">
        <v>80</v>
      </c>
      <c r="AY422" s="256" t="s">
        <v>141</v>
      </c>
    </row>
    <row r="423" s="2" customFormat="1" ht="16.5" customHeight="1">
      <c r="A423" s="40"/>
      <c r="B423" s="41"/>
      <c r="C423" s="206" t="s">
        <v>634</v>
      </c>
      <c r="D423" s="206" t="s">
        <v>144</v>
      </c>
      <c r="E423" s="207" t="s">
        <v>1422</v>
      </c>
      <c r="F423" s="208" t="s">
        <v>1423</v>
      </c>
      <c r="G423" s="209" t="s">
        <v>298</v>
      </c>
      <c r="H423" s="210">
        <v>1</v>
      </c>
      <c r="I423" s="211"/>
      <c r="J423" s="212">
        <f>ROUND(I423*H423,2)</f>
        <v>0</v>
      </c>
      <c r="K423" s="208" t="s">
        <v>148</v>
      </c>
      <c r="L423" s="46"/>
      <c r="M423" s="213" t="s">
        <v>19</v>
      </c>
      <c r="N423" s="214" t="s">
        <v>43</v>
      </c>
      <c r="O423" s="86"/>
      <c r="P423" s="215">
        <f>O423*H423</f>
        <v>0</v>
      </c>
      <c r="Q423" s="215">
        <v>0.00055000000000000003</v>
      </c>
      <c r="R423" s="215">
        <f>Q423*H423</f>
        <v>0.00055000000000000003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184</v>
      </c>
      <c r="AT423" s="217" t="s">
        <v>144</v>
      </c>
      <c r="AU423" s="217" t="s">
        <v>82</v>
      </c>
      <c r="AY423" s="19" t="s">
        <v>141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80</v>
      </c>
      <c r="BK423" s="218">
        <f>ROUND(I423*H423,2)</f>
        <v>0</v>
      </c>
      <c r="BL423" s="19" t="s">
        <v>184</v>
      </c>
      <c r="BM423" s="217" t="s">
        <v>1424</v>
      </c>
    </row>
    <row r="424" s="2" customFormat="1">
      <c r="A424" s="40"/>
      <c r="B424" s="41"/>
      <c r="C424" s="42"/>
      <c r="D424" s="219" t="s">
        <v>151</v>
      </c>
      <c r="E424" s="42"/>
      <c r="F424" s="220" t="s">
        <v>1425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151</v>
      </c>
      <c r="AU424" s="19" t="s">
        <v>82</v>
      </c>
    </row>
    <row r="425" s="13" customFormat="1">
      <c r="A425" s="13"/>
      <c r="B425" s="224"/>
      <c r="C425" s="225"/>
      <c r="D425" s="226" t="s">
        <v>153</v>
      </c>
      <c r="E425" s="227" t="s">
        <v>19</v>
      </c>
      <c r="F425" s="228" t="s">
        <v>1375</v>
      </c>
      <c r="G425" s="225"/>
      <c r="H425" s="227" t="s">
        <v>19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153</v>
      </c>
      <c r="AU425" s="234" t="s">
        <v>82</v>
      </c>
      <c r="AV425" s="13" t="s">
        <v>80</v>
      </c>
      <c r="AW425" s="13" t="s">
        <v>33</v>
      </c>
      <c r="AX425" s="13" t="s">
        <v>72</v>
      </c>
      <c r="AY425" s="234" t="s">
        <v>141</v>
      </c>
    </row>
    <row r="426" s="14" customFormat="1">
      <c r="A426" s="14"/>
      <c r="B426" s="235"/>
      <c r="C426" s="236"/>
      <c r="D426" s="226" t="s">
        <v>153</v>
      </c>
      <c r="E426" s="237" t="s">
        <v>19</v>
      </c>
      <c r="F426" s="238" t="s">
        <v>80</v>
      </c>
      <c r="G426" s="236"/>
      <c r="H426" s="239">
        <v>1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153</v>
      </c>
      <c r="AU426" s="245" t="s">
        <v>82</v>
      </c>
      <c r="AV426" s="14" t="s">
        <v>82</v>
      </c>
      <c r="AW426" s="14" t="s">
        <v>33</v>
      </c>
      <c r="AX426" s="14" t="s">
        <v>80</v>
      </c>
      <c r="AY426" s="245" t="s">
        <v>141</v>
      </c>
    </row>
    <row r="427" s="2" customFormat="1" ht="16.5" customHeight="1">
      <c r="A427" s="40"/>
      <c r="B427" s="41"/>
      <c r="C427" s="206" t="s">
        <v>638</v>
      </c>
      <c r="D427" s="206" t="s">
        <v>144</v>
      </c>
      <c r="E427" s="207" t="s">
        <v>1426</v>
      </c>
      <c r="F427" s="208" t="s">
        <v>1427</v>
      </c>
      <c r="G427" s="209" t="s">
        <v>298</v>
      </c>
      <c r="H427" s="210">
        <v>6</v>
      </c>
      <c r="I427" s="211"/>
      <c r="J427" s="212">
        <f>ROUND(I427*H427,2)</f>
        <v>0</v>
      </c>
      <c r="K427" s="208" t="s">
        <v>148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0.00027999999999999998</v>
      </c>
      <c r="R427" s="215">
        <f>Q427*H427</f>
        <v>0.0016799999999999999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184</v>
      </c>
      <c r="AT427" s="217" t="s">
        <v>144</v>
      </c>
      <c r="AU427" s="217" t="s">
        <v>82</v>
      </c>
      <c r="AY427" s="19" t="s">
        <v>141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184</v>
      </c>
      <c r="BM427" s="217" t="s">
        <v>1428</v>
      </c>
    </row>
    <row r="428" s="2" customFormat="1">
      <c r="A428" s="40"/>
      <c r="B428" s="41"/>
      <c r="C428" s="42"/>
      <c r="D428" s="219" t="s">
        <v>151</v>
      </c>
      <c r="E428" s="42"/>
      <c r="F428" s="220" t="s">
        <v>1429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151</v>
      </c>
      <c r="AU428" s="19" t="s">
        <v>82</v>
      </c>
    </row>
    <row r="429" s="14" customFormat="1">
      <c r="A429" s="14"/>
      <c r="B429" s="235"/>
      <c r="C429" s="236"/>
      <c r="D429" s="226" t="s">
        <v>153</v>
      </c>
      <c r="E429" s="237" t="s">
        <v>19</v>
      </c>
      <c r="F429" s="238" t="s">
        <v>142</v>
      </c>
      <c r="G429" s="236"/>
      <c r="H429" s="239">
        <v>6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153</v>
      </c>
      <c r="AU429" s="245" t="s">
        <v>82</v>
      </c>
      <c r="AV429" s="14" t="s">
        <v>82</v>
      </c>
      <c r="AW429" s="14" t="s">
        <v>33</v>
      </c>
      <c r="AX429" s="14" t="s">
        <v>80</v>
      </c>
      <c r="AY429" s="245" t="s">
        <v>141</v>
      </c>
    </row>
    <row r="430" s="2" customFormat="1" ht="21.75" customHeight="1">
      <c r="A430" s="40"/>
      <c r="B430" s="41"/>
      <c r="C430" s="206" t="s">
        <v>641</v>
      </c>
      <c r="D430" s="206" t="s">
        <v>144</v>
      </c>
      <c r="E430" s="207" t="s">
        <v>1430</v>
      </c>
      <c r="F430" s="208" t="s">
        <v>1431</v>
      </c>
      <c r="G430" s="209" t="s">
        <v>298</v>
      </c>
      <c r="H430" s="210">
        <v>1</v>
      </c>
      <c r="I430" s="211"/>
      <c r="J430" s="212">
        <f>ROUND(I430*H430,2)</f>
        <v>0</v>
      </c>
      <c r="K430" s="208" t="s">
        <v>148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0.00075000000000000002</v>
      </c>
      <c r="R430" s="215">
        <f>Q430*H430</f>
        <v>0.00075000000000000002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184</v>
      </c>
      <c r="AT430" s="217" t="s">
        <v>144</v>
      </c>
      <c r="AU430" s="217" t="s">
        <v>82</v>
      </c>
      <c r="AY430" s="19" t="s">
        <v>141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80</v>
      </c>
      <c r="BK430" s="218">
        <f>ROUND(I430*H430,2)</f>
        <v>0</v>
      </c>
      <c r="BL430" s="19" t="s">
        <v>184</v>
      </c>
      <c r="BM430" s="217" t="s">
        <v>1432</v>
      </c>
    </row>
    <row r="431" s="2" customFormat="1">
      <c r="A431" s="40"/>
      <c r="B431" s="41"/>
      <c r="C431" s="42"/>
      <c r="D431" s="219" t="s">
        <v>151</v>
      </c>
      <c r="E431" s="42"/>
      <c r="F431" s="220" t="s">
        <v>1433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151</v>
      </c>
      <c r="AU431" s="19" t="s">
        <v>82</v>
      </c>
    </row>
    <row r="432" s="13" customFormat="1">
      <c r="A432" s="13"/>
      <c r="B432" s="224"/>
      <c r="C432" s="225"/>
      <c r="D432" s="226" t="s">
        <v>153</v>
      </c>
      <c r="E432" s="227" t="s">
        <v>19</v>
      </c>
      <c r="F432" s="228" t="s">
        <v>1242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153</v>
      </c>
      <c r="AU432" s="234" t="s">
        <v>82</v>
      </c>
      <c r="AV432" s="13" t="s">
        <v>80</v>
      </c>
      <c r="AW432" s="13" t="s">
        <v>33</v>
      </c>
      <c r="AX432" s="13" t="s">
        <v>72</v>
      </c>
      <c r="AY432" s="234" t="s">
        <v>141</v>
      </c>
    </row>
    <row r="433" s="14" customFormat="1">
      <c r="A433" s="14"/>
      <c r="B433" s="235"/>
      <c r="C433" s="236"/>
      <c r="D433" s="226" t="s">
        <v>153</v>
      </c>
      <c r="E433" s="237" t="s">
        <v>19</v>
      </c>
      <c r="F433" s="238" t="s">
        <v>80</v>
      </c>
      <c r="G433" s="236"/>
      <c r="H433" s="239">
        <v>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153</v>
      </c>
      <c r="AU433" s="245" t="s">
        <v>82</v>
      </c>
      <c r="AV433" s="14" t="s">
        <v>82</v>
      </c>
      <c r="AW433" s="14" t="s">
        <v>33</v>
      </c>
      <c r="AX433" s="14" t="s">
        <v>80</v>
      </c>
      <c r="AY433" s="245" t="s">
        <v>141</v>
      </c>
    </row>
    <row r="434" s="2" customFormat="1" ht="16.5" customHeight="1">
      <c r="A434" s="40"/>
      <c r="B434" s="41"/>
      <c r="C434" s="206" t="s">
        <v>645</v>
      </c>
      <c r="D434" s="206" t="s">
        <v>144</v>
      </c>
      <c r="E434" s="207" t="s">
        <v>1434</v>
      </c>
      <c r="F434" s="208" t="s">
        <v>1435</v>
      </c>
      <c r="G434" s="209" t="s">
        <v>298</v>
      </c>
      <c r="H434" s="210">
        <v>3</v>
      </c>
      <c r="I434" s="211"/>
      <c r="J434" s="212">
        <f>ROUND(I434*H434,2)</f>
        <v>0</v>
      </c>
      <c r="K434" s="208" t="s">
        <v>148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0.0012800000000000001</v>
      </c>
      <c r="R434" s="215">
        <f>Q434*H434</f>
        <v>0.0038400000000000005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184</v>
      </c>
      <c r="AT434" s="217" t="s">
        <v>144</v>
      </c>
      <c r="AU434" s="217" t="s">
        <v>82</v>
      </c>
      <c r="AY434" s="19" t="s">
        <v>141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184</v>
      </c>
      <c r="BM434" s="217" t="s">
        <v>1436</v>
      </c>
    </row>
    <row r="435" s="2" customFormat="1">
      <c r="A435" s="40"/>
      <c r="B435" s="41"/>
      <c r="C435" s="42"/>
      <c r="D435" s="219" t="s">
        <v>151</v>
      </c>
      <c r="E435" s="42"/>
      <c r="F435" s="220" t="s">
        <v>1437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151</v>
      </c>
      <c r="AU435" s="19" t="s">
        <v>82</v>
      </c>
    </row>
    <row r="436" s="13" customFormat="1">
      <c r="A436" s="13"/>
      <c r="B436" s="224"/>
      <c r="C436" s="225"/>
      <c r="D436" s="226" t="s">
        <v>153</v>
      </c>
      <c r="E436" s="227" t="s">
        <v>19</v>
      </c>
      <c r="F436" s="228" t="s">
        <v>1211</v>
      </c>
      <c r="G436" s="225"/>
      <c r="H436" s="227" t="s">
        <v>19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153</v>
      </c>
      <c r="AU436" s="234" t="s">
        <v>82</v>
      </c>
      <c r="AV436" s="13" t="s">
        <v>80</v>
      </c>
      <c r="AW436" s="13" t="s">
        <v>33</v>
      </c>
      <c r="AX436" s="13" t="s">
        <v>72</v>
      </c>
      <c r="AY436" s="234" t="s">
        <v>141</v>
      </c>
    </row>
    <row r="437" s="14" customFormat="1">
      <c r="A437" s="14"/>
      <c r="B437" s="235"/>
      <c r="C437" s="236"/>
      <c r="D437" s="226" t="s">
        <v>153</v>
      </c>
      <c r="E437" s="237" t="s">
        <v>19</v>
      </c>
      <c r="F437" s="238" t="s">
        <v>82</v>
      </c>
      <c r="G437" s="236"/>
      <c r="H437" s="239">
        <v>2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153</v>
      </c>
      <c r="AU437" s="245" t="s">
        <v>82</v>
      </c>
      <c r="AV437" s="14" t="s">
        <v>82</v>
      </c>
      <c r="AW437" s="14" t="s">
        <v>33</v>
      </c>
      <c r="AX437" s="14" t="s">
        <v>72</v>
      </c>
      <c r="AY437" s="245" t="s">
        <v>141</v>
      </c>
    </row>
    <row r="438" s="13" customFormat="1">
      <c r="A438" s="13"/>
      <c r="B438" s="224"/>
      <c r="C438" s="225"/>
      <c r="D438" s="226" t="s">
        <v>153</v>
      </c>
      <c r="E438" s="227" t="s">
        <v>19</v>
      </c>
      <c r="F438" s="228" t="s">
        <v>1438</v>
      </c>
      <c r="G438" s="225"/>
      <c r="H438" s="227" t="s">
        <v>19</v>
      </c>
      <c r="I438" s="229"/>
      <c r="J438" s="225"/>
      <c r="K438" s="225"/>
      <c r="L438" s="230"/>
      <c r="M438" s="231"/>
      <c r="N438" s="232"/>
      <c r="O438" s="232"/>
      <c r="P438" s="232"/>
      <c r="Q438" s="232"/>
      <c r="R438" s="232"/>
      <c r="S438" s="232"/>
      <c r="T438" s="23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4" t="s">
        <v>153</v>
      </c>
      <c r="AU438" s="234" t="s">
        <v>82</v>
      </c>
      <c r="AV438" s="13" t="s">
        <v>80</v>
      </c>
      <c r="AW438" s="13" t="s">
        <v>33</v>
      </c>
      <c r="AX438" s="13" t="s">
        <v>72</v>
      </c>
      <c r="AY438" s="234" t="s">
        <v>141</v>
      </c>
    </row>
    <row r="439" s="14" customFormat="1">
      <c r="A439" s="14"/>
      <c r="B439" s="235"/>
      <c r="C439" s="236"/>
      <c r="D439" s="226" t="s">
        <v>153</v>
      </c>
      <c r="E439" s="237" t="s">
        <v>19</v>
      </c>
      <c r="F439" s="238" t="s">
        <v>80</v>
      </c>
      <c r="G439" s="236"/>
      <c r="H439" s="239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153</v>
      </c>
      <c r="AU439" s="245" t="s">
        <v>82</v>
      </c>
      <c r="AV439" s="14" t="s">
        <v>82</v>
      </c>
      <c r="AW439" s="14" t="s">
        <v>33</v>
      </c>
      <c r="AX439" s="14" t="s">
        <v>72</v>
      </c>
      <c r="AY439" s="245" t="s">
        <v>141</v>
      </c>
    </row>
    <row r="440" s="15" customFormat="1">
      <c r="A440" s="15"/>
      <c r="B440" s="246"/>
      <c r="C440" s="247"/>
      <c r="D440" s="226" t="s">
        <v>153</v>
      </c>
      <c r="E440" s="248" t="s">
        <v>19</v>
      </c>
      <c r="F440" s="249" t="s">
        <v>181</v>
      </c>
      <c r="G440" s="247"/>
      <c r="H440" s="250">
        <v>3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6" t="s">
        <v>153</v>
      </c>
      <c r="AU440" s="256" t="s">
        <v>82</v>
      </c>
      <c r="AV440" s="15" t="s">
        <v>149</v>
      </c>
      <c r="AW440" s="15" t="s">
        <v>33</v>
      </c>
      <c r="AX440" s="15" t="s">
        <v>80</v>
      </c>
      <c r="AY440" s="256" t="s">
        <v>141</v>
      </c>
    </row>
    <row r="441" s="2" customFormat="1" ht="16.5" customHeight="1">
      <c r="A441" s="40"/>
      <c r="B441" s="41"/>
      <c r="C441" s="206" t="s">
        <v>649</v>
      </c>
      <c r="D441" s="206" t="s">
        <v>144</v>
      </c>
      <c r="E441" s="207" t="s">
        <v>1439</v>
      </c>
      <c r="F441" s="208" t="s">
        <v>1440</v>
      </c>
      <c r="G441" s="209" t="s">
        <v>298</v>
      </c>
      <c r="H441" s="210">
        <v>20</v>
      </c>
      <c r="I441" s="211"/>
      <c r="J441" s="212">
        <f>ROUND(I441*H441,2)</f>
        <v>0</v>
      </c>
      <c r="K441" s="208" t="s">
        <v>148</v>
      </c>
      <c r="L441" s="46"/>
      <c r="M441" s="213" t="s">
        <v>19</v>
      </c>
      <c r="N441" s="214" t="s">
        <v>43</v>
      </c>
      <c r="O441" s="86"/>
      <c r="P441" s="215">
        <f>O441*H441</f>
        <v>0</v>
      </c>
      <c r="Q441" s="215">
        <v>6.9999999999999994E-05</v>
      </c>
      <c r="R441" s="215">
        <f>Q441*H441</f>
        <v>0.0013999999999999998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184</v>
      </c>
      <c r="AT441" s="217" t="s">
        <v>144</v>
      </c>
      <c r="AU441" s="217" t="s">
        <v>82</v>
      </c>
      <c r="AY441" s="19" t="s">
        <v>141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80</v>
      </c>
      <c r="BK441" s="218">
        <f>ROUND(I441*H441,2)</f>
        <v>0</v>
      </c>
      <c r="BL441" s="19" t="s">
        <v>184</v>
      </c>
      <c r="BM441" s="217" t="s">
        <v>1441</v>
      </c>
    </row>
    <row r="442" s="2" customFormat="1">
      <c r="A442" s="40"/>
      <c r="B442" s="41"/>
      <c r="C442" s="42"/>
      <c r="D442" s="219" t="s">
        <v>151</v>
      </c>
      <c r="E442" s="42"/>
      <c r="F442" s="220" t="s">
        <v>1442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151</v>
      </c>
      <c r="AU442" s="19" t="s">
        <v>82</v>
      </c>
    </row>
    <row r="443" s="2" customFormat="1">
      <c r="A443" s="40"/>
      <c r="B443" s="41"/>
      <c r="C443" s="42"/>
      <c r="D443" s="226" t="s">
        <v>1056</v>
      </c>
      <c r="E443" s="42"/>
      <c r="F443" s="270" t="s">
        <v>1443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1056</v>
      </c>
      <c r="AU443" s="19" t="s">
        <v>82</v>
      </c>
    </row>
    <row r="444" s="13" customFormat="1">
      <c r="A444" s="13"/>
      <c r="B444" s="224"/>
      <c r="C444" s="225"/>
      <c r="D444" s="226" t="s">
        <v>153</v>
      </c>
      <c r="E444" s="227" t="s">
        <v>19</v>
      </c>
      <c r="F444" s="228" t="s">
        <v>1444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153</v>
      </c>
      <c r="AU444" s="234" t="s">
        <v>82</v>
      </c>
      <c r="AV444" s="13" t="s">
        <v>80</v>
      </c>
      <c r="AW444" s="13" t="s">
        <v>33</v>
      </c>
      <c r="AX444" s="13" t="s">
        <v>72</v>
      </c>
      <c r="AY444" s="234" t="s">
        <v>141</v>
      </c>
    </row>
    <row r="445" s="14" customFormat="1">
      <c r="A445" s="14"/>
      <c r="B445" s="235"/>
      <c r="C445" s="236"/>
      <c r="D445" s="226" t="s">
        <v>153</v>
      </c>
      <c r="E445" s="237" t="s">
        <v>19</v>
      </c>
      <c r="F445" s="238" t="s">
        <v>269</v>
      </c>
      <c r="G445" s="236"/>
      <c r="H445" s="239">
        <v>20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153</v>
      </c>
      <c r="AU445" s="245" t="s">
        <v>82</v>
      </c>
      <c r="AV445" s="14" t="s">
        <v>82</v>
      </c>
      <c r="AW445" s="14" t="s">
        <v>33</v>
      </c>
      <c r="AX445" s="14" t="s">
        <v>80</v>
      </c>
      <c r="AY445" s="245" t="s">
        <v>141</v>
      </c>
    </row>
    <row r="446" s="2" customFormat="1" ht="24.15" customHeight="1">
      <c r="A446" s="40"/>
      <c r="B446" s="41"/>
      <c r="C446" s="206" t="s">
        <v>653</v>
      </c>
      <c r="D446" s="206" t="s">
        <v>144</v>
      </c>
      <c r="E446" s="207" t="s">
        <v>1445</v>
      </c>
      <c r="F446" s="208" t="s">
        <v>1446</v>
      </c>
      <c r="G446" s="209" t="s">
        <v>255</v>
      </c>
      <c r="H446" s="210">
        <v>0.23400000000000001</v>
      </c>
      <c r="I446" s="211"/>
      <c r="J446" s="212">
        <f>ROUND(I446*H446,2)</f>
        <v>0</v>
      </c>
      <c r="K446" s="208" t="s">
        <v>148</v>
      </c>
      <c r="L446" s="46"/>
      <c r="M446" s="213" t="s">
        <v>19</v>
      </c>
      <c r="N446" s="214" t="s">
        <v>43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184</v>
      </c>
      <c r="AT446" s="217" t="s">
        <v>144</v>
      </c>
      <c r="AU446" s="217" t="s">
        <v>82</v>
      </c>
      <c r="AY446" s="19" t="s">
        <v>141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80</v>
      </c>
      <c r="BK446" s="218">
        <f>ROUND(I446*H446,2)</f>
        <v>0</v>
      </c>
      <c r="BL446" s="19" t="s">
        <v>184</v>
      </c>
      <c r="BM446" s="217" t="s">
        <v>1447</v>
      </c>
    </row>
    <row r="447" s="2" customFormat="1">
      <c r="A447" s="40"/>
      <c r="B447" s="41"/>
      <c r="C447" s="42"/>
      <c r="D447" s="219" t="s">
        <v>151</v>
      </c>
      <c r="E447" s="42"/>
      <c r="F447" s="220" t="s">
        <v>1448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151</v>
      </c>
      <c r="AU447" s="19" t="s">
        <v>82</v>
      </c>
    </row>
    <row r="448" s="12" customFormat="1" ht="22.8" customHeight="1">
      <c r="A448" s="12"/>
      <c r="B448" s="190"/>
      <c r="C448" s="191"/>
      <c r="D448" s="192" t="s">
        <v>71</v>
      </c>
      <c r="E448" s="204" t="s">
        <v>1449</v>
      </c>
      <c r="F448" s="204" t="s">
        <v>1450</v>
      </c>
      <c r="G448" s="191"/>
      <c r="H448" s="191"/>
      <c r="I448" s="194"/>
      <c r="J448" s="205">
        <f>BK448</f>
        <v>0</v>
      </c>
      <c r="K448" s="191"/>
      <c r="L448" s="196"/>
      <c r="M448" s="197"/>
      <c r="N448" s="198"/>
      <c r="O448" s="198"/>
      <c r="P448" s="199">
        <f>SUM(P449:P478)</f>
        <v>0</v>
      </c>
      <c r="Q448" s="198"/>
      <c r="R448" s="199">
        <f>SUM(R449:R478)</f>
        <v>0.15955000000000003</v>
      </c>
      <c r="S448" s="198"/>
      <c r="T448" s="200">
        <f>SUM(T449:T478)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1" t="s">
        <v>82</v>
      </c>
      <c r="AT448" s="202" t="s">
        <v>71</v>
      </c>
      <c r="AU448" s="202" t="s">
        <v>80</v>
      </c>
      <c r="AY448" s="201" t="s">
        <v>141</v>
      </c>
      <c r="BK448" s="203">
        <f>SUM(BK449:BK478)</f>
        <v>0</v>
      </c>
    </row>
    <row r="449" s="2" customFormat="1" ht="24.15" customHeight="1">
      <c r="A449" s="40"/>
      <c r="B449" s="41"/>
      <c r="C449" s="206" t="s">
        <v>657</v>
      </c>
      <c r="D449" s="206" t="s">
        <v>144</v>
      </c>
      <c r="E449" s="207" t="s">
        <v>1451</v>
      </c>
      <c r="F449" s="208" t="s">
        <v>1452</v>
      </c>
      <c r="G449" s="209" t="s">
        <v>343</v>
      </c>
      <c r="H449" s="210">
        <v>4</v>
      </c>
      <c r="I449" s="211"/>
      <c r="J449" s="212">
        <f>ROUND(I449*H449,2)</f>
        <v>0</v>
      </c>
      <c r="K449" s="208" t="s">
        <v>148</v>
      </c>
      <c r="L449" s="46"/>
      <c r="M449" s="213" t="s">
        <v>19</v>
      </c>
      <c r="N449" s="214" t="s">
        <v>43</v>
      </c>
      <c r="O449" s="86"/>
      <c r="P449" s="215">
        <f>O449*H449</f>
        <v>0</v>
      </c>
      <c r="Q449" s="215">
        <v>0.012</v>
      </c>
      <c r="R449" s="215">
        <f>Q449*H449</f>
        <v>0.048000000000000001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184</v>
      </c>
      <c r="AT449" s="217" t="s">
        <v>144</v>
      </c>
      <c r="AU449" s="217" t="s">
        <v>82</v>
      </c>
      <c r="AY449" s="19" t="s">
        <v>141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80</v>
      </c>
      <c r="BK449" s="218">
        <f>ROUND(I449*H449,2)</f>
        <v>0</v>
      </c>
      <c r="BL449" s="19" t="s">
        <v>184</v>
      </c>
      <c r="BM449" s="217" t="s">
        <v>1453</v>
      </c>
    </row>
    <row r="450" s="2" customFormat="1">
      <c r="A450" s="40"/>
      <c r="B450" s="41"/>
      <c r="C450" s="42"/>
      <c r="D450" s="219" t="s">
        <v>151</v>
      </c>
      <c r="E450" s="42"/>
      <c r="F450" s="220" t="s">
        <v>1454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151</v>
      </c>
      <c r="AU450" s="19" t="s">
        <v>82</v>
      </c>
    </row>
    <row r="451" s="13" customFormat="1">
      <c r="A451" s="13"/>
      <c r="B451" s="224"/>
      <c r="C451" s="225"/>
      <c r="D451" s="226" t="s">
        <v>153</v>
      </c>
      <c r="E451" s="227" t="s">
        <v>19</v>
      </c>
      <c r="F451" s="228" t="s">
        <v>1370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153</v>
      </c>
      <c r="AU451" s="234" t="s">
        <v>82</v>
      </c>
      <c r="AV451" s="13" t="s">
        <v>80</v>
      </c>
      <c r="AW451" s="13" t="s">
        <v>33</v>
      </c>
      <c r="AX451" s="13" t="s">
        <v>72</v>
      </c>
      <c r="AY451" s="234" t="s">
        <v>141</v>
      </c>
    </row>
    <row r="452" s="14" customFormat="1">
      <c r="A452" s="14"/>
      <c r="B452" s="235"/>
      <c r="C452" s="236"/>
      <c r="D452" s="226" t="s">
        <v>153</v>
      </c>
      <c r="E452" s="237" t="s">
        <v>19</v>
      </c>
      <c r="F452" s="238" t="s">
        <v>160</v>
      </c>
      <c r="G452" s="236"/>
      <c r="H452" s="239">
        <v>3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153</v>
      </c>
      <c r="AU452" s="245" t="s">
        <v>82</v>
      </c>
      <c r="AV452" s="14" t="s">
        <v>82</v>
      </c>
      <c r="AW452" s="14" t="s">
        <v>33</v>
      </c>
      <c r="AX452" s="14" t="s">
        <v>72</v>
      </c>
      <c r="AY452" s="245" t="s">
        <v>141</v>
      </c>
    </row>
    <row r="453" s="13" customFormat="1">
      <c r="A453" s="13"/>
      <c r="B453" s="224"/>
      <c r="C453" s="225"/>
      <c r="D453" s="226" t="s">
        <v>153</v>
      </c>
      <c r="E453" s="227" t="s">
        <v>19</v>
      </c>
      <c r="F453" s="228" t="s">
        <v>1375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153</v>
      </c>
      <c r="AU453" s="234" t="s">
        <v>82</v>
      </c>
      <c r="AV453" s="13" t="s">
        <v>80</v>
      </c>
      <c r="AW453" s="13" t="s">
        <v>33</v>
      </c>
      <c r="AX453" s="13" t="s">
        <v>72</v>
      </c>
      <c r="AY453" s="234" t="s">
        <v>141</v>
      </c>
    </row>
    <row r="454" s="14" customFormat="1">
      <c r="A454" s="14"/>
      <c r="B454" s="235"/>
      <c r="C454" s="236"/>
      <c r="D454" s="226" t="s">
        <v>153</v>
      </c>
      <c r="E454" s="237" t="s">
        <v>19</v>
      </c>
      <c r="F454" s="238" t="s">
        <v>80</v>
      </c>
      <c r="G454" s="236"/>
      <c r="H454" s="239">
        <v>1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153</v>
      </c>
      <c r="AU454" s="245" t="s">
        <v>82</v>
      </c>
      <c r="AV454" s="14" t="s">
        <v>82</v>
      </c>
      <c r="AW454" s="14" t="s">
        <v>33</v>
      </c>
      <c r="AX454" s="14" t="s">
        <v>72</v>
      </c>
      <c r="AY454" s="245" t="s">
        <v>141</v>
      </c>
    </row>
    <row r="455" s="15" customFormat="1">
      <c r="A455" s="15"/>
      <c r="B455" s="246"/>
      <c r="C455" s="247"/>
      <c r="D455" s="226" t="s">
        <v>153</v>
      </c>
      <c r="E455" s="248" t="s">
        <v>19</v>
      </c>
      <c r="F455" s="249" t="s">
        <v>181</v>
      </c>
      <c r="G455" s="247"/>
      <c r="H455" s="250">
        <v>4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6" t="s">
        <v>153</v>
      </c>
      <c r="AU455" s="256" t="s">
        <v>82</v>
      </c>
      <c r="AV455" s="15" t="s">
        <v>149</v>
      </c>
      <c r="AW455" s="15" t="s">
        <v>33</v>
      </c>
      <c r="AX455" s="15" t="s">
        <v>80</v>
      </c>
      <c r="AY455" s="256" t="s">
        <v>141</v>
      </c>
    </row>
    <row r="456" s="2" customFormat="1" ht="21.75" customHeight="1">
      <c r="A456" s="40"/>
      <c r="B456" s="41"/>
      <c r="C456" s="206" t="s">
        <v>662</v>
      </c>
      <c r="D456" s="206" t="s">
        <v>144</v>
      </c>
      <c r="E456" s="207" t="s">
        <v>1455</v>
      </c>
      <c r="F456" s="208" t="s">
        <v>1456</v>
      </c>
      <c r="G456" s="209" t="s">
        <v>343</v>
      </c>
      <c r="H456" s="210">
        <v>1</v>
      </c>
      <c r="I456" s="211"/>
      <c r="J456" s="212">
        <f>ROUND(I456*H456,2)</f>
        <v>0</v>
      </c>
      <c r="K456" s="208" t="s">
        <v>148</v>
      </c>
      <c r="L456" s="46"/>
      <c r="M456" s="213" t="s">
        <v>19</v>
      </c>
      <c r="N456" s="214" t="s">
        <v>43</v>
      </c>
      <c r="O456" s="86"/>
      <c r="P456" s="215">
        <f>O456*H456</f>
        <v>0</v>
      </c>
      <c r="Q456" s="215">
        <v>0.015599999999999999</v>
      </c>
      <c r="R456" s="215">
        <f>Q456*H456</f>
        <v>0.015599999999999999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184</v>
      </c>
      <c r="AT456" s="217" t="s">
        <v>144</v>
      </c>
      <c r="AU456" s="217" t="s">
        <v>82</v>
      </c>
      <c r="AY456" s="19" t="s">
        <v>141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80</v>
      </c>
      <c r="BK456" s="218">
        <f>ROUND(I456*H456,2)</f>
        <v>0</v>
      </c>
      <c r="BL456" s="19" t="s">
        <v>184</v>
      </c>
      <c r="BM456" s="217" t="s">
        <v>1457</v>
      </c>
    </row>
    <row r="457" s="2" customFormat="1">
      <c r="A457" s="40"/>
      <c r="B457" s="41"/>
      <c r="C457" s="42"/>
      <c r="D457" s="219" t="s">
        <v>151</v>
      </c>
      <c r="E457" s="42"/>
      <c r="F457" s="220" t="s">
        <v>1458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151</v>
      </c>
      <c r="AU457" s="19" t="s">
        <v>82</v>
      </c>
    </row>
    <row r="458" s="13" customFormat="1">
      <c r="A458" s="13"/>
      <c r="B458" s="224"/>
      <c r="C458" s="225"/>
      <c r="D458" s="226" t="s">
        <v>153</v>
      </c>
      <c r="E458" s="227" t="s">
        <v>19</v>
      </c>
      <c r="F458" s="228" t="s">
        <v>1365</v>
      </c>
      <c r="G458" s="225"/>
      <c r="H458" s="227" t="s">
        <v>19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153</v>
      </c>
      <c r="AU458" s="234" t="s">
        <v>82</v>
      </c>
      <c r="AV458" s="13" t="s">
        <v>80</v>
      </c>
      <c r="AW458" s="13" t="s">
        <v>33</v>
      </c>
      <c r="AX458" s="13" t="s">
        <v>72</v>
      </c>
      <c r="AY458" s="234" t="s">
        <v>141</v>
      </c>
    </row>
    <row r="459" s="14" customFormat="1">
      <c r="A459" s="14"/>
      <c r="B459" s="235"/>
      <c r="C459" s="236"/>
      <c r="D459" s="226" t="s">
        <v>153</v>
      </c>
      <c r="E459" s="237" t="s">
        <v>19</v>
      </c>
      <c r="F459" s="238" t="s">
        <v>80</v>
      </c>
      <c r="G459" s="236"/>
      <c r="H459" s="239">
        <v>1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153</v>
      </c>
      <c r="AU459" s="245" t="s">
        <v>82</v>
      </c>
      <c r="AV459" s="14" t="s">
        <v>82</v>
      </c>
      <c r="AW459" s="14" t="s">
        <v>33</v>
      </c>
      <c r="AX459" s="14" t="s">
        <v>80</v>
      </c>
      <c r="AY459" s="245" t="s">
        <v>141</v>
      </c>
    </row>
    <row r="460" s="2" customFormat="1" ht="24.15" customHeight="1">
      <c r="A460" s="40"/>
      <c r="B460" s="41"/>
      <c r="C460" s="206" t="s">
        <v>667</v>
      </c>
      <c r="D460" s="206" t="s">
        <v>144</v>
      </c>
      <c r="E460" s="207" t="s">
        <v>1459</v>
      </c>
      <c r="F460" s="208" t="s">
        <v>1460</v>
      </c>
      <c r="G460" s="209" t="s">
        <v>343</v>
      </c>
      <c r="H460" s="210">
        <v>1</v>
      </c>
      <c r="I460" s="211"/>
      <c r="J460" s="212">
        <f>ROUND(I460*H460,2)</f>
        <v>0</v>
      </c>
      <c r="K460" s="208" t="s">
        <v>148</v>
      </c>
      <c r="L460" s="46"/>
      <c r="M460" s="213" t="s">
        <v>19</v>
      </c>
      <c r="N460" s="214" t="s">
        <v>43</v>
      </c>
      <c r="O460" s="86"/>
      <c r="P460" s="215">
        <f>O460*H460</f>
        <v>0</v>
      </c>
      <c r="Q460" s="215">
        <v>0.0117</v>
      </c>
      <c r="R460" s="215">
        <f>Q460*H460</f>
        <v>0.0117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184</v>
      </c>
      <c r="AT460" s="217" t="s">
        <v>144</v>
      </c>
      <c r="AU460" s="217" t="s">
        <v>82</v>
      </c>
      <c r="AY460" s="19" t="s">
        <v>141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80</v>
      </c>
      <c r="BK460" s="218">
        <f>ROUND(I460*H460,2)</f>
        <v>0</v>
      </c>
      <c r="BL460" s="19" t="s">
        <v>184</v>
      </c>
      <c r="BM460" s="217" t="s">
        <v>1461</v>
      </c>
    </row>
    <row r="461" s="2" customFormat="1">
      <c r="A461" s="40"/>
      <c r="B461" s="41"/>
      <c r="C461" s="42"/>
      <c r="D461" s="219" t="s">
        <v>151</v>
      </c>
      <c r="E461" s="42"/>
      <c r="F461" s="220" t="s">
        <v>1462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151</v>
      </c>
      <c r="AU461" s="19" t="s">
        <v>82</v>
      </c>
    </row>
    <row r="462" s="13" customFormat="1">
      <c r="A462" s="13"/>
      <c r="B462" s="224"/>
      <c r="C462" s="225"/>
      <c r="D462" s="226" t="s">
        <v>153</v>
      </c>
      <c r="E462" s="227" t="s">
        <v>19</v>
      </c>
      <c r="F462" s="228" t="s">
        <v>1354</v>
      </c>
      <c r="G462" s="225"/>
      <c r="H462" s="227" t="s">
        <v>19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153</v>
      </c>
      <c r="AU462" s="234" t="s">
        <v>82</v>
      </c>
      <c r="AV462" s="13" t="s">
        <v>80</v>
      </c>
      <c r="AW462" s="13" t="s">
        <v>33</v>
      </c>
      <c r="AX462" s="13" t="s">
        <v>72</v>
      </c>
      <c r="AY462" s="234" t="s">
        <v>141</v>
      </c>
    </row>
    <row r="463" s="14" customFormat="1">
      <c r="A463" s="14"/>
      <c r="B463" s="235"/>
      <c r="C463" s="236"/>
      <c r="D463" s="226" t="s">
        <v>153</v>
      </c>
      <c r="E463" s="237" t="s">
        <v>19</v>
      </c>
      <c r="F463" s="238" t="s">
        <v>80</v>
      </c>
      <c r="G463" s="236"/>
      <c r="H463" s="239">
        <v>1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153</v>
      </c>
      <c r="AU463" s="245" t="s">
        <v>82</v>
      </c>
      <c r="AV463" s="14" t="s">
        <v>82</v>
      </c>
      <c r="AW463" s="14" t="s">
        <v>33</v>
      </c>
      <c r="AX463" s="14" t="s">
        <v>80</v>
      </c>
      <c r="AY463" s="245" t="s">
        <v>141</v>
      </c>
    </row>
    <row r="464" s="2" customFormat="1" ht="24.15" customHeight="1">
      <c r="A464" s="40"/>
      <c r="B464" s="41"/>
      <c r="C464" s="206" t="s">
        <v>675</v>
      </c>
      <c r="D464" s="206" t="s">
        <v>144</v>
      </c>
      <c r="E464" s="207" t="s">
        <v>1463</v>
      </c>
      <c r="F464" s="208" t="s">
        <v>1464</v>
      </c>
      <c r="G464" s="209" t="s">
        <v>343</v>
      </c>
      <c r="H464" s="210">
        <v>4</v>
      </c>
      <c r="I464" s="211"/>
      <c r="J464" s="212">
        <f>ROUND(I464*H464,2)</f>
        <v>0</v>
      </c>
      <c r="K464" s="208" t="s">
        <v>148</v>
      </c>
      <c r="L464" s="46"/>
      <c r="M464" s="213" t="s">
        <v>19</v>
      </c>
      <c r="N464" s="214" t="s">
        <v>43</v>
      </c>
      <c r="O464" s="86"/>
      <c r="P464" s="215">
        <f>O464*H464</f>
        <v>0</v>
      </c>
      <c r="Q464" s="215">
        <v>0.016650000000000002</v>
      </c>
      <c r="R464" s="215">
        <f>Q464*H464</f>
        <v>0.066600000000000006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184</v>
      </c>
      <c r="AT464" s="217" t="s">
        <v>144</v>
      </c>
      <c r="AU464" s="217" t="s">
        <v>82</v>
      </c>
      <c r="AY464" s="19" t="s">
        <v>141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80</v>
      </c>
      <c r="BK464" s="218">
        <f>ROUND(I464*H464,2)</f>
        <v>0</v>
      </c>
      <c r="BL464" s="19" t="s">
        <v>184</v>
      </c>
      <c r="BM464" s="217" t="s">
        <v>1465</v>
      </c>
    </row>
    <row r="465" s="2" customFormat="1">
      <c r="A465" s="40"/>
      <c r="B465" s="41"/>
      <c r="C465" s="42"/>
      <c r="D465" s="219" t="s">
        <v>151</v>
      </c>
      <c r="E465" s="42"/>
      <c r="F465" s="220" t="s">
        <v>1466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151</v>
      </c>
      <c r="AU465" s="19" t="s">
        <v>82</v>
      </c>
    </row>
    <row r="466" s="2" customFormat="1">
      <c r="A466" s="40"/>
      <c r="B466" s="41"/>
      <c r="C466" s="42"/>
      <c r="D466" s="226" t="s">
        <v>1056</v>
      </c>
      <c r="E466" s="42"/>
      <c r="F466" s="270" t="s">
        <v>1467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1056</v>
      </c>
      <c r="AU466" s="19" t="s">
        <v>82</v>
      </c>
    </row>
    <row r="467" s="13" customFormat="1">
      <c r="A467" s="13"/>
      <c r="B467" s="224"/>
      <c r="C467" s="225"/>
      <c r="D467" s="226" t="s">
        <v>153</v>
      </c>
      <c r="E467" s="227" t="s">
        <v>19</v>
      </c>
      <c r="F467" s="228" t="s">
        <v>1353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153</v>
      </c>
      <c r="AU467" s="234" t="s">
        <v>82</v>
      </c>
      <c r="AV467" s="13" t="s">
        <v>80</v>
      </c>
      <c r="AW467" s="13" t="s">
        <v>33</v>
      </c>
      <c r="AX467" s="13" t="s">
        <v>72</v>
      </c>
      <c r="AY467" s="234" t="s">
        <v>141</v>
      </c>
    </row>
    <row r="468" s="14" customFormat="1">
      <c r="A468" s="14"/>
      <c r="B468" s="235"/>
      <c r="C468" s="236"/>
      <c r="D468" s="226" t="s">
        <v>153</v>
      </c>
      <c r="E468" s="237" t="s">
        <v>19</v>
      </c>
      <c r="F468" s="238" t="s">
        <v>160</v>
      </c>
      <c r="G468" s="236"/>
      <c r="H468" s="239">
        <v>3</v>
      </c>
      <c r="I468" s="240"/>
      <c r="J468" s="236"/>
      <c r="K468" s="236"/>
      <c r="L468" s="241"/>
      <c r="M468" s="242"/>
      <c r="N468" s="243"/>
      <c r="O468" s="243"/>
      <c r="P468" s="243"/>
      <c r="Q468" s="243"/>
      <c r="R468" s="243"/>
      <c r="S468" s="243"/>
      <c r="T468" s="24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153</v>
      </c>
      <c r="AU468" s="245" t="s">
        <v>82</v>
      </c>
      <c r="AV468" s="14" t="s">
        <v>82</v>
      </c>
      <c r="AW468" s="14" t="s">
        <v>33</v>
      </c>
      <c r="AX468" s="14" t="s">
        <v>72</v>
      </c>
      <c r="AY468" s="245" t="s">
        <v>141</v>
      </c>
    </row>
    <row r="469" s="13" customFormat="1">
      <c r="A469" s="13"/>
      <c r="B469" s="224"/>
      <c r="C469" s="225"/>
      <c r="D469" s="226" t="s">
        <v>153</v>
      </c>
      <c r="E469" s="227" t="s">
        <v>19</v>
      </c>
      <c r="F469" s="228" t="s">
        <v>1399</v>
      </c>
      <c r="G469" s="225"/>
      <c r="H469" s="227" t="s">
        <v>19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153</v>
      </c>
      <c r="AU469" s="234" t="s">
        <v>82</v>
      </c>
      <c r="AV469" s="13" t="s">
        <v>80</v>
      </c>
      <c r="AW469" s="13" t="s">
        <v>33</v>
      </c>
      <c r="AX469" s="13" t="s">
        <v>72</v>
      </c>
      <c r="AY469" s="234" t="s">
        <v>141</v>
      </c>
    </row>
    <row r="470" s="14" customFormat="1">
      <c r="A470" s="14"/>
      <c r="B470" s="235"/>
      <c r="C470" s="236"/>
      <c r="D470" s="226" t="s">
        <v>153</v>
      </c>
      <c r="E470" s="237" t="s">
        <v>19</v>
      </c>
      <c r="F470" s="238" t="s">
        <v>80</v>
      </c>
      <c r="G470" s="236"/>
      <c r="H470" s="239">
        <v>1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153</v>
      </c>
      <c r="AU470" s="245" t="s">
        <v>82</v>
      </c>
      <c r="AV470" s="14" t="s">
        <v>82</v>
      </c>
      <c r="AW470" s="14" t="s">
        <v>33</v>
      </c>
      <c r="AX470" s="14" t="s">
        <v>72</v>
      </c>
      <c r="AY470" s="245" t="s">
        <v>141</v>
      </c>
    </row>
    <row r="471" s="15" customFormat="1">
      <c r="A471" s="15"/>
      <c r="B471" s="246"/>
      <c r="C471" s="247"/>
      <c r="D471" s="226" t="s">
        <v>153</v>
      </c>
      <c r="E471" s="248" t="s">
        <v>19</v>
      </c>
      <c r="F471" s="249" t="s">
        <v>181</v>
      </c>
      <c r="G471" s="247"/>
      <c r="H471" s="250">
        <v>4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6" t="s">
        <v>153</v>
      </c>
      <c r="AU471" s="256" t="s">
        <v>82</v>
      </c>
      <c r="AV471" s="15" t="s">
        <v>149</v>
      </c>
      <c r="AW471" s="15" t="s">
        <v>33</v>
      </c>
      <c r="AX471" s="15" t="s">
        <v>80</v>
      </c>
      <c r="AY471" s="256" t="s">
        <v>141</v>
      </c>
    </row>
    <row r="472" s="2" customFormat="1" ht="24.15" customHeight="1">
      <c r="A472" s="40"/>
      <c r="B472" s="41"/>
      <c r="C472" s="206" t="s">
        <v>681</v>
      </c>
      <c r="D472" s="206" t="s">
        <v>144</v>
      </c>
      <c r="E472" s="207" t="s">
        <v>1468</v>
      </c>
      <c r="F472" s="208" t="s">
        <v>1469</v>
      </c>
      <c r="G472" s="209" t="s">
        <v>343</v>
      </c>
      <c r="H472" s="210">
        <v>1</v>
      </c>
      <c r="I472" s="211"/>
      <c r="J472" s="212">
        <f>ROUND(I472*H472,2)</f>
        <v>0</v>
      </c>
      <c r="K472" s="208" t="s">
        <v>148</v>
      </c>
      <c r="L472" s="46"/>
      <c r="M472" s="213" t="s">
        <v>19</v>
      </c>
      <c r="N472" s="214" t="s">
        <v>43</v>
      </c>
      <c r="O472" s="86"/>
      <c r="P472" s="215">
        <f>O472*H472</f>
        <v>0</v>
      </c>
      <c r="Q472" s="215">
        <v>0.017649999999999999</v>
      </c>
      <c r="R472" s="215">
        <f>Q472*H472</f>
        <v>0.017649999999999999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184</v>
      </c>
      <c r="AT472" s="217" t="s">
        <v>144</v>
      </c>
      <c r="AU472" s="217" t="s">
        <v>82</v>
      </c>
      <c r="AY472" s="19" t="s">
        <v>141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80</v>
      </c>
      <c r="BK472" s="218">
        <f>ROUND(I472*H472,2)</f>
        <v>0</v>
      </c>
      <c r="BL472" s="19" t="s">
        <v>184</v>
      </c>
      <c r="BM472" s="217" t="s">
        <v>1470</v>
      </c>
    </row>
    <row r="473" s="2" customFormat="1">
      <c r="A473" s="40"/>
      <c r="B473" s="41"/>
      <c r="C473" s="42"/>
      <c r="D473" s="219" t="s">
        <v>151</v>
      </c>
      <c r="E473" s="42"/>
      <c r="F473" s="220" t="s">
        <v>1471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151</v>
      </c>
      <c r="AU473" s="19" t="s">
        <v>82</v>
      </c>
    </row>
    <row r="474" s="2" customFormat="1">
      <c r="A474" s="40"/>
      <c r="B474" s="41"/>
      <c r="C474" s="42"/>
      <c r="D474" s="226" t="s">
        <v>1056</v>
      </c>
      <c r="E474" s="42"/>
      <c r="F474" s="270" t="s">
        <v>1467</v>
      </c>
      <c r="G474" s="42"/>
      <c r="H474" s="42"/>
      <c r="I474" s="221"/>
      <c r="J474" s="42"/>
      <c r="K474" s="42"/>
      <c r="L474" s="46"/>
      <c r="M474" s="222"/>
      <c r="N474" s="22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1056</v>
      </c>
      <c r="AU474" s="19" t="s">
        <v>82</v>
      </c>
    </row>
    <row r="475" s="13" customFormat="1">
      <c r="A475" s="13"/>
      <c r="B475" s="224"/>
      <c r="C475" s="225"/>
      <c r="D475" s="226" t="s">
        <v>153</v>
      </c>
      <c r="E475" s="227" t="s">
        <v>19</v>
      </c>
      <c r="F475" s="228" t="s">
        <v>1354</v>
      </c>
      <c r="G475" s="225"/>
      <c r="H475" s="227" t="s">
        <v>19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153</v>
      </c>
      <c r="AU475" s="234" t="s">
        <v>82</v>
      </c>
      <c r="AV475" s="13" t="s">
        <v>80</v>
      </c>
      <c r="AW475" s="13" t="s">
        <v>33</v>
      </c>
      <c r="AX475" s="13" t="s">
        <v>72</v>
      </c>
      <c r="AY475" s="234" t="s">
        <v>141</v>
      </c>
    </row>
    <row r="476" s="14" customFormat="1">
      <c r="A476" s="14"/>
      <c r="B476" s="235"/>
      <c r="C476" s="236"/>
      <c r="D476" s="226" t="s">
        <v>153</v>
      </c>
      <c r="E476" s="237" t="s">
        <v>19</v>
      </c>
      <c r="F476" s="238" t="s">
        <v>80</v>
      </c>
      <c r="G476" s="236"/>
      <c r="H476" s="239">
        <v>1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153</v>
      </c>
      <c r="AU476" s="245" t="s">
        <v>82</v>
      </c>
      <c r="AV476" s="14" t="s">
        <v>82</v>
      </c>
      <c r="AW476" s="14" t="s">
        <v>33</v>
      </c>
      <c r="AX476" s="14" t="s">
        <v>80</v>
      </c>
      <c r="AY476" s="245" t="s">
        <v>141</v>
      </c>
    </row>
    <row r="477" s="2" customFormat="1" ht="24.15" customHeight="1">
      <c r="A477" s="40"/>
      <c r="B477" s="41"/>
      <c r="C477" s="206" t="s">
        <v>686</v>
      </c>
      <c r="D477" s="206" t="s">
        <v>144</v>
      </c>
      <c r="E477" s="207" t="s">
        <v>1472</v>
      </c>
      <c r="F477" s="208" t="s">
        <v>1473</v>
      </c>
      <c r="G477" s="209" t="s">
        <v>255</v>
      </c>
      <c r="H477" s="210">
        <v>0.16</v>
      </c>
      <c r="I477" s="211"/>
      <c r="J477" s="212">
        <f>ROUND(I477*H477,2)</f>
        <v>0</v>
      </c>
      <c r="K477" s="208" t="s">
        <v>148</v>
      </c>
      <c r="L477" s="46"/>
      <c r="M477" s="213" t="s">
        <v>19</v>
      </c>
      <c r="N477" s="214" t="s">
        <v>43</v>
      </c>
      <c r="O477" s="86"/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184</v>
      </c>
      <c r="AT477" s="217" t="s">
        <v>144</v>
      </c>
      <c r="AU477" s="217" t="s">
        <v>82</v>
      </c>
      <c r="AY477" s="19" t="s">
        <v>141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80</v>
      </c>
      <c r="BK477" s="218">
        <f>ROUND(I477*H477,2)</f>
        <v>0</v>
      </c>
      <c r="BL477" s="19" t="s">
        <v>184</v>
      </c>
      <c r="BM477" s="217" t="s">
        <v>1474</v>
      </c>
    </row>
    <row r="478" s="2" customFormat="1">
      <c r="A478" s="40"/>
      <c r="B478" s="41"/>
      <c r="C478" s="42"/>
      <c r="D478" s="219" t="s">
        <v>151</v>
      </c>
      <c r="E478" s="42"/>
      <c r="F478" s="220" t="s">
        <v>1475</v>
      </c>
      <c r="G478" s="42"/>
      <c r="H478" s="42"/>
      <c r="I478" s="221"/>
      <c r="J478" s="42"/>
      <c r="K478" s="42"/>
      <c r="L478" s="46"/>
      <c r="M478" s="271"/>
      <c r="N478" s="272"/>
      <c r="O478" s="273"/>
      <c r="P478" s="273"/>
      <c r="Q478" s="273"/>
      <c r="R478" s="273"/>
      <c r="S478" s="273"/>
      <c r="T478" s="274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151</v>
      </c>
      <c r="AU478" s="19" t="s">
        <v>82</v>
      </c>
    </row>
    <row r="479" s="2" customFormat="1" ht="6.96" customHeight="1">
      <c r="A479" s="40"/>
      <c r="B479" s="61"/>
      <c r="C479" s="62"/>
      <c r="D479" s="62"/>
      <c r="E479" s="62"/>
      <c r="F479" s="62"/>
      <c r="G479" s="62"/>
      <c r="H479" s="62"/>
      <c r="I479" s="62"/>
      <c r="J479" s="62"/>
      <c r="K479" s="62"/>
      <c r="L479" s="46"/>
      <c r="M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</row>
  </sheetData>
  <sheetProtection sheet="1" autoFilter="0" formatColumns="0" formatRows="0" objects="1" scenarios="1" spinCount="100000" saltValue="QTmEeqP2NRDVxxrU8JGcHFaVJKIzvIDb3naOJBdqjWQqEiIpdc9aDIxqzIgGs9KR4XhPRpV4zlnietd6K3f+ag==" hashValue="TWGtMlX6EgWm9+Niw41UXRVpO6NKneRCCH12oG9hXzRFxdQ9d0aKJb6fqe8QVltit6LgBWsz8bcXx+IKBqsVYw==" algorithmName="SHA-512" password="CC35"/>
  <autoFilter ref="C93:K478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13107136"/>
    <hyperlink ref="F102" r:id="rId2" display="https://podminky.urs.cz/item/CS_URS_2024_01/132112131"/>
    <hyperlink ref="F106" r:id="rId3" display="https://podminky.urs.cz/item/CS_URS_2024_01/151101101"/>
    <hyperlink ref="F110" r:id="rId4" display="https://podminky.urs.cz/item/CS_URS_2024_01/151101111"/>
    <hyperlink ref="F114" r:id="rId5" display="https://podminky.urs.cz/item/CS_URS_2024_01/161102111"/>
    <hyperlink ref="F118" r:id="rId6" display="https://podminky.urs.cz/item/CS_URS_2024_01/162251101"/>
    <hyperlink ref="F122" r:id="rId7" display="https://podminky.urs.cz/item/CS_URS_2024_01/167151101"/>
    <hyperlink ref="F130" r:id="rId8" display="https://podminky.urs.cz/item/CS_URS_2024_01/175151101"/>
    <hyperlink ref="F139" r:id="rId9" display="https://podminky.urs.cz/item/CS_URS_2024_01/273361412"/>
    <hyperlink ref="F146" r:id="rId10" display="https://podminky.urs.cz/item/CS_URS_2024_01/359901212"/>
    <hyperlink ref="F151" r:id="rId11" display="https://podminky.urs.cz/item/CS_URS_2024_01/451315126"/>
    <hyperlink ref="F156" r:id="rId12" display="https://podminky.urs.cz/item/CS_URS_2024_01/564231011"/>
    <hyperlink ref="F167" r:id="rId13" display="https://podminky.urs.cz/item/CS_URS_2024_01/877260330"/>
    <hyperlink ref="F173" r:id="rId14" display="https://podminky.urs.cz/item/CS_URS_2024_01/892271111"/>
    <hyperlink ref="F176" r:id="rId15" display="https://podminky.urs.cz/item/CS_URS_2024_01/892372111"/>
    <hyperlink ref="F179" r:id="rId16" display="https://podminky.urs.cz/item/CS_URS_2024_01/998276101"/>
    <hyperlink ref="F182" r:id="rId17" display="https://podminky.urs.cz/item/CS_URS_2024_01/919735123"/>
    <hyperlink ref="F186" r:id="rId18" display="https://podminky.urs.cz/item/CS_URS_2024_01/974031133"/>
    <hyperlink ref="F191" r:id="rId19" display="https://podminky.urs.cz/item/CS_URS_2024_01/997006511"/>
    <hyperlink ref="F194" r:id="rId20" display="https://podminky.urs.cz/item/CS_URS_2024_01/997006519"/>
    <hyperlink ref="F198" r:id="rId21" display="https://podminky.urs.cz/item/CS_URS_2024_01/997221862"/>
    <hyperlink ref="F202" r:id="rId22" display="https://podminky.urs.cz/item/CS_URS_2024_01/997221873"/>
    <hyperlink ref="F209" r:id="rId23" display="https://podminky.urs.cz/item/CS_URS_2024_01/711141559"/>
    <hyperlink ref="F216" r:id="rId24" display="https://podminky.urs.cz/item/CS_URS_2024_01/721174024"/>
    <hyperlink ref="F222" r:id="rId25" display="https://podminky.urs.cz/item/CS_URS_2024_01/721174025"/>
    <hyperlink ref="F228" r:id="rId26" display="https://podminky.urs.cz/item/CS_URS_2024_01/721174041"/>
    <hyperlink ref="F233" r:id="rId27" display="https://podminky.urs.cz/item/CS_URS_2024_01/721174042"/>
    <hyperlink ref="F238" r:id="rId28" display="https://podminky.urs.cz/item/CS_URS_2024_01/721174043"/>
    <hyperlink ref="F242" r:id="rId29" display="https://podminky.urs.cz/item/CS_URS_2024_01/721194105"/>
    <hyperlink ref="F245" r:id="rId30" display="https://podminky.urs.cz/item/CS_URS_2024_01/721194109"/>
    <hyperlink ref="F248" r:id="rId31" display="https://podminky.urs.cz/item/CS_URS_2024_01/721211401"/>
    <hyperlink ref="F252" r:id="rId32" display="https://podminky.urs.cz/item/CS_URS_2024_01/721211912"/>
    <hyperlink ref="F256" r:id="rId33" display="https://podminky.urs.cz/item/CS_URS_2024_01/721212125"/>
    <hyperlink ref="F260" r:id="rId34" display="https://podminky.urs.cz/item/CS_URS_2024_01/721274126"/>
    <hyperlink ref="F264" r:id="rId35" display="https://podminky.urs.cz/item/CS_URS_2024_01/721290111"/>
    <hyperlink ref="F267" r:id="rId36" display="https://podminky.urs.cz/item/CS_URS_2024_01/998721101"/>
    <hyperlink ref="F270" r:id="rId37" display="https://podminky.urs.cz/item/CS_URS_2024_01/722174002"/>
    <hyperlink ref="F275" r:id="rId38" display="https://podminky.urs.cz/item/CS_URS_2024_01/722174003"/>
    <hyperlink ref="F279" r:id="rId39" display="https://podminky.urs.cz/item/CS_URS_2024_01/722174004"/>
    <hyperlink ref="F287" r:id="rId40" display="https://podminky.urs.cz/item/CS_URS_2024_01/722181221"/>
    <hyperlink ref="F291" r:id="rId41" display="https://podminky.urs.cz/item/CS_URS_2024_01/722181222"/>
    <hyperlink ref="F295" r:id="rId42" display="https://podminky.urs.cz/item/CS_URS_2024_01/722181251"/>
    <hyperlink ref="F299" r:id="rId43" display="https://podminky.urs.cz/item/CS_URS_2024_01/722181252"/>
    <hyperlink ref="F303" r:id="rId44" display="https://podminky.urs.cz/item/CS_URS_2024_01/722220111"/>
    <hyperlink ref="F307" r:id="rId45" display="https://podminky.urs.cz/item/CS_URS_2024_01/722220121"/>
    <hyperlink ref="F310" r:id="rId46" display="https://podminky.urs.cz/item/CS_URS_2024_01/722224115"/>
    <hyperlink ref="F314" r:id="rId47" display="https://podminky.urs.cz/item/CS_URS_2024_01/722231074"/>
    <hyperlink ref="F318" r:id="rId48" display="https://podminky.urs.cz/item/CS_URS_2024_01/722232043"/>
    <hyperlink ref="F322" r:id="rId49" display="https://podminky.urs.cz/item/CS_URS_2024_01/722232045"/>
    <hyperlink ref="F326" r:id="rId50" display="https://podminky.urs.cz/item/CS_URS_2024_01/722232171"/>
    <hyperlink ref="F330" r:id="rId51" display="https://podminky.urs.cz/item/CS_URS_2024_01/722260921"/>
    <hyperlink ref="F334" r:id="rId52" display="https://podminky.urs.cz/item/CS_URS_2024_01/722262225"/>
    <hyperlink ref="F338" r:id="rId53" display="https://podminky.urs.cz/item/CS_URS_2024_01/722290226"/>
    <hyperlink ref="F341" r:id="rId54" display="https://podminky.urs.cz/item/CS_URS_2024_01/722290234"/>
    <hyperlink ref="F344" r:id="rId55" display="https://podminky.urs.cz/item/CS_URS_2024_01/998722101"/>
    <hyperlink ref="F347" r:id="rId56" display="https://podminky.urs.cz/item/CS_URS_2024_01/725112022"/>
    <hyperlink ref="F360" r:id="rId57" display="https://podminky.urs.cz/item/CS_URS_2024_01/725121525"/>
    <hyperlink ref="F365" r:id="rId58" display="https://podminky.urs.cz/item/CS_URS_2024_01/725211616"/>
    <hyperlink ref="F369" r:id="rId59" display="https://podminky.urs.cz/item/CS_URS_2024_01/725211681"/>
    <hyperlink ref="F373" r:id="rId60" display="https://podminky.urs.cz/item/CS_URS_2024_01/725211701"/>
    <hyperlink ref="F377" r:id="rId61" display="https://podminky.urs.cz/item/CS_URS_2024_01/725291668"/>
    <hyperlink ref="F386" r:id="rId62" display="https://podminky.urs.cz/item/CS_URS_2024_01/725291670"/>
    <hyperlink ref="F392" r:id="rId63" display="https://podminky.urs.cz/item/CS_URS_2024_01/725331111"/>
    <hyperlink ref="F396" r:id="rId64" display="https://podminky.urs.cz/item/CS_URS_2024_01/725821312"/>
    <hyperlink ref="F400" r:id="rId65" display="https://podminky.urs.cz/item/CS_URS_2024_01/725821329"/>
    <hyperlink ref="F413" r:id="rId66" display="https://podminky.urs.cz/item/CS_URS_2024_01/725841321"/>
    <hyperlink ref="F417" r:id="rId67" display="https://podminky.urs.cz/item/CS_URS_2024_01/725861102"/>
    <hyperlink ref="F424" r:id="rId68" display="https://podminky.urs.cz/item/CS_URS_2024_01/725861312"/>
    <hyperlink ref="F428" r:id="rId69" display="https://podminky.urs.cz/item/CS_URS_2024_01/725862103"/>
    <hyperlink ref="F431" r:id="rId70" display="https://podminky.urs.cz/item/CS_URS_2024_01/725865311"/>
    <hyperlink ref="F435" r:id="rId71" display="https://podminky.urs.cz/item/CS_URS_2024_01/725865501"/>
    <hyperlink ref="F442" r:id="rId72" display="https://podminky.urs.cz/item/CS_URS_2024_01/725980121"/>
    <hyperlink ref="F447" r:id="rId73" display="https://podminky.urs.cz/item/CS_URS_2024_01/998725101"/>
    <hyperlink ref="F450" r:id="rId74" display="https://podminky.urs.cz/item/CS_URS_2024_01/726131001"/>
    <hyperlink ref="F457" r:id="rId75" display="https://podminky.urs.cz/item/CS_URS_2024_01/726131021"/>
    <hyperlink ref="F461" r:id="rId76" display="https://podminky.urs.cz/item/CS_URS_2024_01/726131031"/>
    <hyperlink ref="F465" r:id="rId77" display="https://podminky.urs.cz/item/CS_URS_2024_01/726131041"/>
    <hyperlink ref="F473" r:id="rId78" display="https://podminky.urs.cz/item/CS_URS_2024_01/726131043"/>
    <hyperlink ref="F478" r:id="rId79" display="https://podminky.urs.cz/item/CS_URS_2024_01/99872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ROUND((SUM(BE81:BE85)),  2)</f>
        <v>0</v>
      </c>
      <c r="G33" s="40"/>
      <c r="H33" s="40"/>
      <c r="I33" s="150">
        <v>0.20999999999999999</v>
      </c>
      <c r="J33" s="149">
        <f>ROUND(((SUM(BE81:BE85))*I33),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ROUND((SUM(BF81:BF85)),  2)</f>
        <v>0</v>
      </c>
      <c r="G34" s="40"/>
      <c r="H34" s="40"/>
      <c r="I34" s="150">
        <v>0.12</v>
      </c>
      <c r="J34" s="149">
        <f>ROUND(((SUM(BF81:BF85))*I34),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1477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Zubní ordinace v objektu Čujkovova 40a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03 - Elektroinstalace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ul. Čujkovova 40a, Ostrava</v>
      </c>
      <c r="G75" s="42"/>
      <c r="H75" s="42"/>
      <c r="I75" s="34" t="s">
        <v>23</v>
      </c>
      <c r="J75" s="74" t="str">
        <f>IF(J12="","",J12)</f>
        <v>20. 3. 2024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ÚMOB Ostrava Jih</v>
      </c>
      <c r="G77" s="42"/>
      <c r="H77" s="42"/>
      <c r="I77" s="34" t="s">
        <v>31</v>
      </c>
      <c r="J77" s="38" t="str">
        <f>E21</f>
        <v>MPA Projektstav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127</v>
      </c>
      <c r="D80" s="182" t="s">
        <v>57</v>
      </c>
      <c r="E80" s="182" t="s">
        <v>53</v>
      </c>
      <c r="F80" s="182" t="s">
        <v>54</v>
      </c>
      <c r="G80" s="182" t="s">
        <v>128</v>
      </c>
      <c r="H80" s="182" t="s">
        <v>129</v>
      </c>
      <c r="I80" s="182" t="s">
        <v>130</v>
      </c>
      <c r="J80" s="182" t="s">
        <v>103</v>
      </c>
      <c r="K80" s="183" t="s">
        <v>131</v>
      </c>
      <c r="L80" s="184"/>
      <c r="M80" s="94" t="s">
        <v>19</v>
      </c>
      <c r="N80" s="95" t="s">
        <v>42</v>
      </c>
      <c r="O80" s="95" t="s">
        <v>132</v>
      </c>
      <c r="P80" s="95" t="s">
        <v>133</v>
      </c>
      <c r="Q80" s="95" t="s">
        <v>134</v>
      </c>
      <c r="R80" s="95" t="s">
        <v>135</v>
      </c>
      <c r="S80" s="95" t="s">
        <v>136</v>
      </c>
      <c r="T80" s="96" t="s">
        <v>137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138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291</v>
      </c>
      <c r="F82" s="193" t="s">
        <v>292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141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1478</v>
      </c>
      <c r="F83" s="204" t="s">
        <v>1479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SUM(P84:P85)</f>
        <v>0</v>
      </c>
      <c r="Q83" s="198"/>
      <c r="R83" s="199">
        <f>SUM(R84:R85)</f>
        <v>0</v>
      </c>
      <c r="S83" s="198"/>
      <c r="T83" s="20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141</v>
      </c>
      <c r="BK83" s="203">
        <f>SUM(BK84:BK85)</f>
        <v>0</v>
      </c>
    </row>
    <row r="84" s="2" customFormat="1" ht="16.5" customHeight="1">
      <c r="A84" s="40"/>
      <c r="B84" s="41"/>
      <c r="C84" s="206" t="s">
        <v>80</v>
      </c>
      <c r="D84" s="206" t="s">
        <v>144</v>
      </c>
      <c r="E84" s="207" t="s">
        <v>1480</v>
      </c>
      <c r="F84" s="208" t="s">
        <v>1481</v>
      </c>
      <c r="G84" s="209" t="s">
        <v>248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184</v>
      </c>
      <c r="AT84" s="217" t="s">
        <v>144</v>
      </c>
      <c r="AU84" s="217" t="s">
        <v>82</v>
      </c>
      <c r="AY84" s="19" t="s">
        <v>141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184</v>
      </c>
      <c r="BM84" s="217" t="s">
        <v>1482</v>
      </c>
    </row>
    <row r="85" s="14" customFormat="1">
      <c r="A85" s="14"/>
      <c r="B85" s="235"/>
      <c r="C85" s="236"/>
      <c r="D85" s="226" t="s">
        <v>153</v>
      </c>
      <c r="E85" s="237" t="s">
        <v>19</v>
      </c>
      <c r="F85" s="238" t="s">
        <v>80</v>
      </c>
      <c r="G85" s="236"/>
      <c r="H85" s="239">
        <v>1</v>
      </c>
      <c r="I85" s="240"/>
      <c r="J85" s="236"/>
      <c r="K85" s="236"/>
      <c r="L85" s="241"/>
      <c r="M85" s="267"/>
      <c r="N85" s="268"/>
      <c r="O85" s="268"/>
      <c r="P85" s="268"/>
      <c r="Q85" s="268"/>
      <c r="R85" s="268"/>
      <c r="S85" s="268"/>
      <c r="T85" s="269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153</v>
      </c>
      <c r="AU85" s="245" t="s">
        <v>82</v>
      </c>
      <c r="AV85" s="14" t="s">
        <v>82</v>
      </c>
      <c r="AW85" s="14" t="s">
        <v>33</v>
      </c>
      <c r="AX85" s="14" t="s">
        <v>80</v>
      </c>
      <c r="AY85" s="245" t="s">
        <v>141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5/l7qCPiy9rIiEbbbBZzLl9gd3Ha2vv3qKeqMcc/YWoht40eTSki1bUBPvv8jtAX/A4ucxZY3gbTmaKDlqTq9w==" hashValue="1lP5xwVqvjQ/wdN1wIDZIM0KMKAR3cwufgyCO6W+V6rriapTE6Q9JGg2yA+5/GgF+BSOiSjMPi23AT5ZB6dYnQ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ROUND((SUM(BE81:BE85)),  2)</f>
        <v>0</v>
      </c>
      <c r="G33" s="40"/>
      <c r="H33" s="40"/>
      <c r="I33" s="150">
        <v>0.20999999999999999</v>
      </c>
      <c r="J33" s="149">
        <f>ROUND(((SUM(BE81:BE85))*I33),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ROUND((SUM(BF81:BF85)),  2)</f>
        <v>0</v>
      </c>
      <c r="G34" s="40"/>
      <c r="H34" s="40"/>
      <c r="I34" s="150">
        <v>0.12</v>
      </c>
      <c r="J34" s="149">
        <f>ROUND(((SUM(BF81:BF85))*I34),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Slaboproud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Zubní ordinace v objektu Čujkovova 40a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04 - Slaboproud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ul. Čujkovova 40a, Ostrava</v>
      </c>
      <c r="G75" s="42"/>
      <c r="H75" s="42"/>
      <c r="I75" s="34" t="s">
        <v>23</v>
      </c>
      <c r="J75" s="74" t="str">
        <f>IF(J12="","",J12)</f>
        <v>20. 3. 2024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ÚMOB Ostrava Jih</v>
      </c>
      <c r="G77" s="42"/>
      <c r="H77" s="42"/>
      <c r="I77" s="34" t="s">
        <v>31</v>
      </c>
      <c r="J77" s="38" t="str">
        <f>E21</f>
        <v>MPA Projektstav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127</v>
      </c>
      <c r="D80" s="182" t="s">
        <v>57</v>
      </c>
      <c r="E80" s="182" t="s">
        <v>53</v>
      </c>
      <c r="F80" s="182" t="s">
        <v>54</v>
      </c>
      <c r="G80" s="182" t="s">
        <v>128</v>
      </c>
      <c r="H80" s="182" t="s">
        <v>129</v>
      </c>
      <c r="I80" s="182" t="s">
        <v>130</v>
      </c>
      <c r="J80" s="182" t="s">
        <v>103</v>
      </c>
      <c r="K80" s="183" t="s">
        <v>131</v>
      </c>
      <c r="L80" s="184"/>
      <c r="M80" s="94" t="s">
        <v>19</v>
      </c>
      <c r="N80" s="95" t="s">
        <v>42</v>
      </c>
      <c r="O80" s="95" t="s">
        <v>132</v>
      </c>
      <c r="P80" s="95" t="s">
        <v>133</v>
      </c>
      <c r="Q80" s="95" t="s">
        <v>134</v>
      </c>
      <c r="R80" s="95" t="s">
        <v>135</v>
      </c>
      <c r="S80" s="95" t="s">
        <v>136</v>
      </c>
      <c r="T80" s="96" t="s">
        <v>137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138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291</v>
      </c>
      <c r="F82" s="193" t="s">
        <v>292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141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388</v>
      </c>
      <c r="F83" s="204" t="s">
        <v>389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SUM(P84:P85)</f>
        <v>0</v>
      </c>
      <c r="Q83" s="198"/>
      <c r="R83" s="199">
        <f>SUM(R84:R85)</f>
        <v>0</v>
      </c>
      <c r="S83" s="198"/>
      <c r="T83" s="20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141</v>
      </c>
      <c r="BK83" s="203">
        <f>SUM(BK84:BK85)</f>
        <v>0</v>
      </c>
    </row>
    <row r="84" s="2" customFormat="1" ht="16.5" customHeight="1">
      <c r="A84" s="40"/>
      <c r="B84" s="41"/>
      <c r="C84" s="206" t="s">
        <v>82</v>
      </c>
      <c r="D84" s="206" t="s">
        <v>144</v>
      </c>
      <c r="E84" s="207" t="s">
        <v>391</v>
      </c>
      <c r="F84" s="208" t="s">
        <v>1484</v>
      </c>
      <c r="G84" s="209" t="s">
        <v>248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184</v>
      </c>
      <c r="AT84" s="217" t="s">
        <v>144</v>
      </c>
      <c r="AU84" s="217" t="s">
        <v>82</v>
      </c>
      <c r="AY84" s="19" t="s">
        <v>141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184</v>
      </c>
      <c r="BM84" s="217" t="s">
        <v>1485</v>
      </c>
    </row>
    <row r="85" s="14" customFormat="1">
      <c r="A85" s="14"/>
      <c r="B85" s="235"/>
      <c r="C85" s="236"/>
      <c r="D85" s="226" t="s">
        <v>153</v>
      </c>
      <c r="E85" s="237" t="s">
        <v>19</v>
      </c>
      <c r="F85" s="238" t="s">
        <v>80</v>
      </c>
      <c r="G85" s="236"/>
      <c r="H85" s="239">
        <v>1</v>
      </c>
      <c r="I85" s="240"/>
      <c r="J85" s="236"/>
      <c r="K85" s="236"/>
      <c r="L85" s="241"/>
      <c r="M85" s="267"/>
      <c r="N85" s="268"/>
      <c r="O85" s="268"/>
      <c r="P85" s="268"/>
      <c r="Q85" s="268"/>
      <c r="R85" s="268"/>
      <c r="S85" s="268"/>
      <c r="T85" s="269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5" t="s">
        <v>153</v>
      </c>
      <c r="AU85" s="245" t="s">
        <v>82</v>
      </c>
      <c r="AV85" s="14" t="s">
        <v>82</v>
      </c>
      <c r="AW85" s="14" t="s">
        <v>33</v>
      </c>
      <c r="AX85" s="14" t="s">
        <v>80</v>
      </c>
      <c r="AY85" s="245" t="s">
        <v>141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JyVOSjri1WAKoXf2Vu06WxJU39VelPZz02qctOAQ0XxOE9H8Bc5bQRe48bYwC+O+xHREXzL5Gh8jsrj2sJHNQQ==" hashValue="pQMfzA6ZqfS+H26Hxn3Y7GBRyDjulpY2P/yW90jntci7zxfnjzSoG8ltddhPKUmUwOyjdn60foR+zkUuXe0ta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ROUND((SUM(BE81:BE84)),  2)</f>
        <v>0</v>
      </c>
      <c r="G33" s="40"/>
      <c r="H33" s="40"/>
      <c r="I33" s="150">
        <v>0.20999999999999999</v>
      </c>
      <c r="J33" s="149">
        <f>ROUND(((SUM(BE81:BE84))*I33),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ROUND((SUM(BF81:BF84)),  2)</f>
        <v>0</v>
      </c>
      <c r="G34" s="40"/>
      <c r="H34" s="40"/>
      <c r="I34" s="150">
        <v>0.12</v>
      </c>
      <c r="J34" s="149">
        <f>ROUND(((SUM(BF81:BF84))*I34),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Vzduchotechnika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110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117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Zubní ordinace v objektu Čujkovova 40a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05 - Vzduchotechnika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ul. Čujkovova 40a, Ostrava</v>
      </c>
      <c r="G75" s="42"/>
      <c r="H75" s="42"/>
      <c r="I75" s="34" t="s">
        <v>23</v>
      </c>
      <c r="J75" s="74" t="str">
        <f>IF(J12="","",J12)</f>
        <v>20. 3. 2024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25</v>
      </c>
      <c r="D77" s="42"/>
      <c r="E77" s="42"/>
      <c r="F77" s="29" t="str">
        <f>E15</f>
        <v>ÚMOB Ostrava Jih</v>
      </c>
      <c r="G77" s="42"/>
      <c r="H77" s="42"/>
      <c r="I77" s="34" t="s">
        <v>31</v>
      </c>
      <c r="J77" s="38" t="str">
        <f>E21</f>
        <v>MPA Projektstav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Petr Fraš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127</v>
      </c>
      <c r="D80" s="182" t="s">
        <v>57</v>
      </c>
      <c r="E80" s="182" t="s">
        <v>53</v>
      </c>
      <c r="F80" s="182" t="s">
        <v>54</v>
      </c>
      <c r="G80" s="182" t="s">
        <v>128</v>
      </c>
      <c r="H80" s="182" t="s">
        <v>129</v>
      </c>
      <c r="I80" s="182" t="s">
        <v>130</v>
      </c>
      <c r="J80" s="182" t="s">
        <v>103</v>
      </c>
      <c r="K80" s="183" t="s">
        <v>131</v>
      </c>
      <c r="L80" s="184"/>
      <c r="M80" s="94" t="s">
        <v>19</v>
      </c>
      <c r="N80" s="95" t="s">
        <v>42</v>
      </c>
      <c r="O80" s="95" t="s">
        <v>132</v>
      </c>
      <c r="P80" s="95" t="s">
        <v>133</v>
      </c>
      <c r="Q80" s="95" t="s">
        <v>134</v>
      </c>
      <c r="R80" s="95" t="s">
        <v>135</v>
      </c>
      <c r="S80" s="95" t="s">
        <v>136</v>
      </c>
      <c r="T80" s="96" t="s">
        <v>137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138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104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291</v>
      </c>
      <c r="F82" s="193" t="s">
        <v>292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141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394</v>
      </c>
      <c r="F83" s="204" t="s">
        <v>93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141</v>
      </c>
      <c r="BK83" s="203">
        <f>BK84</f>
        <v>0</v>
      </c>
    </row>
    <row r="84" s="2" customFormat="1" ht="16.5" customHeight="1">
      <c r="A84" s="40"/>
      <c r="B84" s="41"/>
      <c r="C84" s="206" t="s">
        <v>82</v>
      </c>
      <c r="D84" s="206" t="s">
        <v>144</v>
      </c>
      <c r="E84" s="207" t="s">
        <v>1487</v>
      </c>
      <c r="F84" s="208" t="s">
        <v>1488</v>
      </c>
      <c r="G84" s="209" t="s">
        <v>248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75" t="s">
        <v>19</v>
      </c>
      <c r="N84" s="276" t="s">
        <v>43</v>
      </c>
      <c r="O84" s="273"/>
      <c r="P84" s="277">
        <f>O84*H84</f>
        <v>0</v>
      </c>
      <c r="Q84" s="277">
        <v>0</v>
      </c>
      <c r="R84" s="277">
        <f>Q84*H84</f>
        <v>0</v>
      </c>
      <c r="S84" s="277">
        <v>0</v>
      </c>
      <c r="T84" s="27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184</v>
      </c>
      <c r="AT84" s="217" t="s">
        <v>144</v>
      </c>
      <c r="AU84" s="217" t="s">
        <v>82</v>
      </c>
      <c r="AY84" s="19" t="s">
        <v>141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184</v>
      </c>
      <c r="BM84" s="217" t="s">
        <v>1489</v>
      </c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46"/>
      <c r="M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</sheetData>
  <sheetProtection sheet="1" autoFilter="0" formatColumns="0" formatRows="0" objects="1" scenarios="1" spinCount="100000" saltValue="R/AM48bv0jvVbMz4G6pYHGft+W84CXOZ5LE2pXd2+2urlvdNzZy/F0W0zWjIEoE+d3OC1XxzE1K5DWQ3hP3TBw==" hashValue="1Fg5AvJ/8Foi2LCoOTPOGgyS8c+jsnIlzPBGfOVkwOIzXGA1m5TUaXfTJ6C/lmb4dWtF0j847NOj76nUzmS+Vw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Zubní ordinace v objektu Čujkovova 40a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20. 3. 2024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ROUND((SUM(BE85:BE119)),  2)</f>
        <v>0</v>
      </c>
      <c r="G33" s="40"/>
      <c r="H33" s="40"/>
      <c r="I33" s="150">
        <v>0.20999999999999999</v>
      </c>
      <c r="J33" s="149">
        <f>ROUND(((SUM(BE85:BE119))*I33),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ROUND((SUM(BF85:BF119)),  2)</f>
        <v>0</v>
      </c>
      <c r="G34" s="40"/>
      <c r="H34" s="40"/>
      <c r="I34" s="150">
        <v>0.12</v>
      </c>
      <c r="J34" s="149">
        <f>ROUND(((SUM(BF85:BF119))*I34),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Zubní ordinace v objektu Čujkovova 40a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Čujkovova 40a, Ostrava</v>
      </c>
      <c r="G52" s="42"/>
      <c r="H52" s="42"/>
      <c r="I52" s="34" t="s">
        <v>23</v>
      </c>
      <c r="J52" s="74" t="str">
        <f>IF(J12="","",J12)</f>
        <v>20. 3. 2024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ÚMOB Ostrava Jih</v>
      </c>
      <c r="G54" s="42"/>
      <c r="H54" s="42"/>
      <c r="I54" s="34" t="s">
        <v>31</v>
      </c>
      <c r="J54" s="38" t="str">
        <f>E21</f>
        <v>MPA Projektstav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Petr Fraš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102</v>
      </c>
      <c r="D57" s="164"/>
      <c r="E57" s="164"/>
      <c r="F57" s="164"/>
      <c r="G57" s="164"/>
      <c r="H57" s="164"/>
      <c r="I57" s="164"/>
      <c r="J57" s="165" t="s">
        <v>103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67"/>
      <c r="C60" s="168"/>
      <c r="D60" s="169" t="s">
        <v>1491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1492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1493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1494</v>
      </c>
      <c r="E63" s="176"/>
      <c r="F63" s="176"/>
      <c r="G63" s="176"/>
      <c r="H63" s="176"/>
      <c r="I63" s="176"/>
      <c r="J63" s="177">
        <f>J101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1495</v>
      </c>
      <c r="E64" s="176"/>
      <c r="F64" s="176"/>
      <c r="G64" s="176"/>
      <c r="H64" s="176"/>
      <c r="I64" s="176"/>
      <c r="J64" s="177">
        <f>J110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1496</v>
      </c>
      <c r="E65" s="176"/>
      <c r="F65" s="176"/>
      <c r="G65" s="176"/>
      <c r="H65" s="176"/>
      <c r="I65" s="176"/>
      <c r="J65" s="177">
        <f>J115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Zubní ordinace v objektu Čujkovova 40a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06 - VRN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ul. Čujkovova 40a, Ostrava</v>
      </c>
      <c r="G79" s="42"/>
      <c r="H79" s="42"/>
      <c r="I79" s="34" t="s">
        <v>23</v>
      </c>
      <c r="J79" s="74" t="str">
        <f>IF(J12="","",J12)</f>
        <v>20. 3. 2024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ÚMOB Ostrava Jih</v>
      </c>
      <c r="G81" s="42"/>
      <c r="H81" s="42"/>
      <c r="I81" s="34" t="s">
        <v>31</v>
      </c>
      <c r="J81" s="38" t="str">
        <f>E21</f>
        <v>MPA Projektstav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Ing. Petr Fraš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127</v>
      </c>
      <c r="D84" s="182" t="s">
        <v>57</v>
      </c>
      <c r="E84" s="182" t="s">
        <v>53</v>
      </c>
      <c r="F84" s="182" t="s">
        <v>54</v>
      </c>
      <c r="G84" s="182" t="s">
        <v>128</v>
      </c>
      <c r="H84" s="182" t="s">
        <v>129</v>
      </c>
      <c r="I84" s="182" t="s">
        <v>130</v>
      </c>
      <c r="J84" s="182" t="s">
        <v>103</v>
      </c>
      <c r="K84" s="183" t="s">
        <v>131</v>
      </c>
      <c r="L84" s="184"/>
      <c r="M84" s="94" t="s">
        <v>19</v>
      </c>
      <c r="N84" s="95" t="s">
        <v>42</v>
      </c>
      <c r="O84" s="95" t="s">
        <v>132</v>
      </c>
      <c r="P84" s="95" t="s">
        <v>133</v>
      </c>
      <c r="Q84" s="95" t="s">
        <v>134</v>
      </c>
      <c r="R84" s="95" t="s">
        <v>135</v>
      </c>
      <c r="S84" s="95" t="s">
        <v>136</v>
      </c>
      <c r="T84" s="96" t="s">
        <v>137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138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104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96</v>
      </c>
      <c r="F86" s="193" t="s">
        <v>96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P87+P96+P101+P110+P115</f>
        <v>0</v>
      </c>
      <c r="Q86" s="198"/>
      <c r="R86" s="199">
        <f>R87+R96+R101+R110+R115</f>
        <v>0</v>
      </c>
      <c r="S86" s="198"/>
      <c r="T86" s="200">
        <f>T87+T96+T101+T110+T115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170</v>
      </c>
      <c r="AT86" s="202" t="s">
        <v>71</v>
      </c>
      <c r="AU86" s="202" t="s">
        <v>72</v>
      </c>
      <c r="AY86" s="201" t="s">
        <v>141</v>
      </c>
      <c r="BK86" s="203">
        <f>BK87+BK96+BK101+BK110+BK115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1497</v>
      </c>
      <c r="F87" s="204" t="s">
        <v>1498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SUM(P88:P95)</f>
        <v>0</v>
      </c>
      <c r="Q87" s="198"/>
      <c r="R87" s="199">
        <f>SUM(R88:R95)</f>
        <v>0</v>
      </c>
      <c r="S87" s="198"/>
      <c r="T87" s="200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170</v>
      </c>
      <c r="AT87" s="202" t="s">
        <v>71</v>
      </c>
      <c r="AU87" s="202" t="s">
        <v>80</v>
      </c>
      <c r="AY87" s="201" t="s">
        <v>141</v>
      </c>
      <c r="BK87" s="203">
        <f>SUM(BK88:BK95)</f>
        <v>0</v>
      </c>
    </row>
    <row r="88" s="2" customFormat="1" ht="16.5" customHeight="1">
      <c r="A88" s="40"/>
      <c r="B88" s="41"/>
      <c r="C88" s="206" t="s">
        <v>80</v>
      </c>
      <c r="D88" s="206" t="s">
        <v>144</v>
      </c>
      <c r="E88" s="207" t="s">
        <v>1499</v>
      </c>
      <c r="F88" s="208" t="s">
        <v>1500</v>
      </c>
      <c r="G88" s="209" t="s">
        <v>1501</v>
      </c>
      <c r="H88" s="210">
        <v>1</v>
      </c>
      <c r="I88" s="211"/>
      <c r="J88" s="212">
        <f>ROUND(I88*H88,2)</f>
        <v>0</v>
      </c>
      <c r="K88" s="208" t="s">
        <v>148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1502</v>
      </c>
      <c r="AT88" s="217" t="s">
        <v>144</v>
      </c>
      <c r="AU88" s="217" t="s">
        <v>82</v>
      </c>
      <c r="AY88" s="19" t="s">
        <v>141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1502</v>
      </c>
      <c r="BM88" s="217" t="s">
        <v>1503</v>
      </c>
    </row>
    <row r="89" s="2" customFormat="1">
      <c r="A89" s="40"/>
      <c r="B89" s="41"/>
      <c r="C89" s="42"/>
      <c r="D89" s="219" t="s">
        <v>151</v>
      </c>
      <c r="E89" s="42"/>
      <c r="F89" s="220" t="s">
        <v>1504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151</v>
      </c>
      <c r="AU89" s="19" t="s">
        <v>82</v>
      </c>
    </row>
    <row r="90" s="2" customFormat="1">
      <c r="A90" s="40"/>
      <c r="B90" s="41"/>
      <c r="C90" s="42"/>
      <c r="D90" s="226" t="s">
        <v>1056</v>
      </c>
      <c r="E90" s="42"/>
      <c r="F90" s="270" t="s">
        <v>1505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1056</v>
      </c>
      <c r="AU90" s="19" t="s">
        <v>82</v>
      </c>
    </row>
    <row r="91" s="14" customFormat="1">
      <c r="A91" s="14"/>
      <c r="B91" s="235"/>
      <c r="C91" s="236"/>
      <c r="D91" s="226" t="s">
        <v>153</v>
      </c>
      <c r="E91" s="237" t="s">
        <v>19</v>
      </c>
      <c r="F91" s="238" t="s">
        <v>80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153</v>
      </c>
      <c r="AU91" s="245" t="s">
        <v>82</v>
      </c>
      <c r="AV91" s="14" t="s">
        <v>82</v>
      </c>
      <c r="AW91" s="14" t="s">
        <v>33</v>
      </c>
      <c r="AX91" s="14" t="s">
        <v>80</v>
      </c>
      <c r="AY91" s="245" t="s">
        <v>141</v>
      </c>
    </row>
    <row r="92" s="2" customFormat="1" ht="16.5" customHeight="1">
      <c r="A92" s="40"/>
      <c r="B92" s="41"/>
      <c r="C92" s="206" t="s">
        <v>82</v>
      </c>
      <c r="D92" s="206" t="s">
        <v>144</v>
      </c>
      <c r="E92" s="207" t="s">
        <v>1506</v>
      </c>
      <c r="F92" s="208" t="s">
        <v>1507</v>
      </c>
      <c r="G92" s="209" t="s">
        <v>1501</v>
      </c>
      <c r="H92" s="210">
        <v>1</v>
      </c>
      <c r="I92" s="211"/>
      <c r="J92" s="212">
        <f>ROUND(I92*H92,2)</f>
        <v>0</v>
      </c>
      <c r="K92" s="208" t="s">
        <v>148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1502</v>
      </c>
      <c r="AT92" s="217" t="s">
        <v>144</v>
      </c>
      <c r="AU92" s="217" t="s">
        <v>82</v>
      </c>
      <c r="AY92" s="19" t="s">
        <v>141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1502</v>
      </c>
      <c r="BM92" s="217" t="s">
        <v>1508</v>
      </c>
    </row>
    <row r="93" s="2" customFormat="1">
      <c r="A93" s="40"/>
      <c r="B93" s="41"/>
      <c r="C93" s="42"/>
      <c r="D93" s="219" t="s">
        <v>151</v>
      </c>
      <c r="E93" s="42"/>
      <c r="F93" s="220" t="s">
        <v>1509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151</v>
      </c>
      <c r="AU93" s="19" t="s">
        <v>82</v>
      </c>
    </row>
    <row r="94" s="2" customFormat="1">
      <c r="A94" s="40"/>
      <c r="B94" s="41"/>
      <c r="C94" s="42"/>
      <c r="D94" s="226" t="s">
        <v>1056</v>
      </c>
      <c r="E94" s="42"/>
      <c r="F94" s="270" t="s">
        <v>1510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1056</v>
      </c>
      <c r="AU94" s="19" t="s">
        <v>82</v>
      </c>
    </row>
    <row r="95" s="14" customFormat="1">
      <c r="A95" s="14"/>
      <c r="B95" s="235"/>
      <c r="C95" s="236"/>
      <c r="D95" s="226" t="s">
        <v>153</v>
      </c>
      <c r="E95" s="237" t="s">
        <v>19</v>
      </c>
      <c r="F95" s="238" t="s">
        <v>80</v>
      </c>
      <c r="G95" s="236"/>
      <c r="H95" s="239">
        <v>1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153</v>
      </c>
      <c r="AU95" s="245" t="s">
        <v>82</v>
      </c>
      <c r="AV95" s="14" t="s">
        <v>82</v>
      </c>
      <c r="AW95" s="14" t="s">
        <v>33</v>
      </c>
      <c r="AX95" s="14" t="s">
        <v>80</v>
      </c>
      <c r="AY95" s="245" t="s">
        <v>141</v>
      </c>
    </row>
    <row r="96" s="12" customFormat="1" ht="22.8" customHeight="1">
      <c r="A96" s="12"/>
      <c r="B96" s="190"/>
      <c r="C96" s="191"/>
      <c r="D96" s="192" t="s">
        <v>71</v>
      </c>
      <c r="E96" s="204" t="s">
        <v>1511</v>
      </c>
      <c r="F96" s="204" t="s">
        <v>1512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SUM(P97:P100)</f>
        <v>0</v>
      </c>
      <c r="Q96" s="198"/>
      <c r="R96" s="199">
        <f>SUM(R97:R100)</f>
        <v>0</v>
      </c>
      <c r="S96" s="198"/>
      <c r="T96" s="200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170</v>
      </c>
      <c r="AT96" s="202" t="s">
        <v>71</v>
      </c>
      <c r="AU96" s="202" t="s">
        <v>80</v>
      </c>
      <c r="AY96" s="201" t="s">
        <v>141</v>
      </c>
      <c r="BK96" s="203">
        <f>SUM(BK97:BK100)</f>
        <v>0</v>
      </c>
    </row>
    <row r="97" s="2" customFormat="1" ht="16.5" customHeight="1">
      <c r="A97" s="40"/>
      <c r="B97" s="41"/>
      <c r="C97" s="206" t="s">
        <v>160</v>
      </c>
      <c r="D97" s="206" t="s">
        <v>144</v>
      </c>
      <c r="E97" s="207" t="s">
        <v>1513</v>
      </c>
      <c r="F97" s="208" t="s">
        <v>1512</v>
      </c>
      <c r="G97" s="209" t="s">
        <v>1501</v>
      </c>
      <c r="H97" s="210">
        <v>1</v>
      </c>
      <c r="I97" s="211"/>
      <c r="J97" s="212">
        <f>ROUND(I97*H97,2)</f>
        <v>0</v>
      </c>
      <c r="K97" s="208" t="s">
        <v>148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1502</v>
      </c>
      <c r="AT97" s="217" t="s">
        <v>144</v>
      </c>
      <c r="AU97" s="217" t="s">
        <v>82</v>
      </c>
      <c r="AY97" s="19" t="s">
        <v>141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1502</v>
      </c>
      <c r="BM97" s="217" t="s">
        <v>1514</v>
      </c>
    </row>
    <row r="98" s="2" customFormat="1">
      <c r="A98" s="40"/>
      <c r="B98" s="41"/>
      <c r="C98" s="42"/>
      <c r="D98" s="219" t="s">
        <v>151</v>
      </c>
      <c r="E98" s="42"/>
      <c r="F98" s="220" t="s">
        <v>1515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151</v>
      </c>
      <c r="AU98" s="19" t="s">
        <v>82</v>
      </c>
    </row>
    <row r="99" s="2" customFormat="1">
      <c r="A99" s="40"/>
      <c r="B99" s="41"/>
      <c r="C99" s="42"/>
      <c r="D99" s="226" t="s">
        <v>1056</v>
      </c>
      <c r="E99" s="42"/>
      <c r="F99" s="270" t="s">
        <v>1516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1056</v>
      </c>
      <c r="AU99" s="19" t="s">
        <v>82</v>
      </c>
    </row>
    <row r="100" s="14" customFormat="1">
      <c r="A100" s="14"/>
      <c r="B100" s="235"/>
      <c r="C100" s="236"/>
      <c r="D100" s="226" t="s">
        <v>153</v>
      </c>
      <c r="E100" s="237" t="s">
        <v>19</v>
      </c>
      <c r="F100" s="238" t="s">
        <v>80</v>
      </c>
      <c r="G100" s="236"/>
      <c r="H100" s="239">
        <v>1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153</v>
      </c>
      <c r="AU100" s="245" t="s">
        <v>82</v>
      </c>
      <c r="AV100" s="14" t="s">
        <v>82</v>
      </c>
      <c r="AW100" s="14" t="s">
        <v>33</v>
      </c>
      <c r="AX100" s="14" t="s">
        <v>80</v>
      </c>
      <c r="AY100" s="245" t="s">
        <v>141</v>
      </c>
    </row>
    <row r="101" s="12" customFormat="1" ht="22.8" customHeight="1">
      <c r="A101" s="12"/>
      <c r="B101" s="190"/>
      <c r="C101" s="191"/>
      <c r="D101" s="192" t="s">
        <v>71</v>
      </c>
      <c r="E101" s="204" t="s">
        <v>1517</v>
      </c>
      <c r="F101" s="204" t="s">
        <v>1518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SUM(P102:P109)</f>
        <v>0</v>
      </c>
      <c r="Q101" s="198"/>
      <c r="R101" s="199">
        <f>SUM(R102:R109)</f>
        <v>0</v>
      </c>
      <c r="S101" s="198"/>
      <c r="T101" s="200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170</v>
      </c>
      <c r="AT101" s="202" t="s">
        <v>71</v>
      </c>
      <c r="AU101" s="202" t="s">
        <v>80</v>
      </c>
      <c r="AY101" s="201" t="s">
        <v>141</v>
      </c>
      <c r="BK101" s="203">
        <f>SUM(BK102:BK109)</f>
        <v>0</v>
      </c>
    </row>
    <row r="102" s="2" customFormat="1" ht="16.5" customHeight="1">
      <c r="A102" s="40"/>
      <c r="B102" s="41"/>
      <c r="C102" s="206" t="s">
        <v>149</v>
      </c>
      <c r="D102" s="206" t="s">
        <v>144</v>
      </c>
      <c r="E102" s="207" t="s">
        <v>1519</v>
      </c>
      <c r="F102" s="208" t="s">
        <v>1520</v>
      </c>
      <c r="G102" s="209" t="s">
        <v>1501</v>
      </c>
      <c r="H102" s="210">
        <v>1</v>
      </c>
      <c r="I102" s="211"/>
      <c r="J102" s="212">
        <f>ROUND(I102*H102,2)</f>
        <v>0</v>
      </c>
      <c r="K102" s="208" t="s">
        <v>148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1502</v>
      </c>
      <c r="AT102" s="217" t="s">
        <v>144</v>
      </c>
      <c r="AU102" s="217" t="s">
        <v>82</v>
      </c>
      <c r="AY102" s="19" t="s">
        <v>141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1502</v>
      </c>
      <c r="BM102" s="217" t="s">
        <v>1521</v>
      </c>
    </row>
    <row r="103" s="2" customFormat="1">
      <c r="A103" s="40"/>
      <c r="B103" s="41"/>
      <c r="C103" s="42"/>
      <c r="D103" s="219" t="s">
        <v>151</v>
      </c>
      <c r="E103" s="42"/>
      <c r="F103" s="220" t="s">
        <v>1522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151</v>
      </c>
      <c r="AU103" s="19" t="s">
        <v>82</v>
      </c>
    </row>
    <row r="104" s="2" customFormat="1">
      <c r="A104" s="40"/>
      <c r="B104" s="41"/>
      <c r="C104" s="42"/>
      <c r="D104" s="226" t="s">
        <v>1056</v>
      </c>
      <c r="E104" s="42"/>
      <c r="F104" s="270" t="s">
        <v>1523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1056</v>
      </c>
      <c r="AU104" s="19" t="s">
        <v>82</v>
      </c>
    </row>
    <row r="105" s="14" customFormat="1">
      <c r="A105" s="14"/>
      <c r="B105" s="235"/>
      <c r="C105" s="236"/>
      <c r="D105" s="226" t="s">
        <v>153</v>
      </c>
      <c r="E105" s="237" t="s">
        <v>19</v>
      </c>
      <c r="F105" s="238" t="s">
        <v>80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153</v>
      </c>
      <c r="AU105" s="245" t="s">
        <v>82</v>
      </c>
      <c r="AV105" s="14" t="s">
        <v>82</v>
      </c>
      <c r="AW105" s="14" t="s">
        <v>33</v>
      </c>
      <c r="AX105" s="14" t="s">
        <v>80</v>
      </c>
      <c r="AY105" s="245" t="s">
        <v>141</v>
      </c>
    </row>
    <row r="106" s="2" customFormat="1" ht="16.5" customHeight="1">
      <c r="A106" s="40"/>
      <c r="B106" s="41"/>
      <c r="C106" s="206" t="s">
        <v>170</v>
      </c>
      <c r="D106" s="206" t="s">
        <v>144</v>
      </c>
      <c r="E106" s="207" t="s">
        <v>1524</v>
      </c>
      <c r="F106" s="208" t="s">
        <v>1525</v>
      </c>
      <c r="G106" s="209" t="s">
        <v>1501</v>
      </c>
      <c r="H106" s="210">
        <v>1</v>
      </c>
      <c r="I106" s="211"/>
      <c r="J106" s="212">
        <f>ROUND(I106*H106,2)</f>
        <v>0</v>
      </c>
      <c r="K106" s="208" t="s">
        <v>148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1502</v>
      </c>
      <c r="AT106" s="217" t="s">
        <v>144</v>
      </c>
      <c r="AU106" s="217" t="s">
        <v>82</v>
      </c>
      <c r="AY106" s="19" t="s">
        <v>141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1502</v>
      </c>
      <c r="BM106" s="217" t="s">
        <v>1526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1527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82</v>
      </c>
    </row>
    <row r="108" s="2" customFormat="1">
      <c r="A108" s="40"/>
      <c r="B108" s="41"/>
      <c r="C108" s="42"/>
      <c r="D108" s="226" t="s">
        <v>1056</v>
      </c>
      <c r="E108" s="42"/>
      <c r="F108" s="270" t="s">
        <v>1528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1056</v>
      </c>
      <c r="AU108" s="19" t="s">
        <v>82</v>
      </c>
    </row>
    <row r="109" s="14" customFormat="1">
      <c r="A109" s="14"/>
      <c r="B109" s="235"/>
      <c r="C109" s="236"/>
      <c r="D109" s="226" t="s">
        <v>153</v>
      </c>
      <c r="E109" s="237" t="s">
        <v>19</v>
      </c>
      <c r="F109" s="238" t="s">
        <v>80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153</v>
      </c>
      <c r="AU109" s="245" t="s">
        <v>82</v>
      </c>
      <c r="AV109" s="14" t="s">
        <v>82</v>
      </c>
      <c r="AW109" s="14" t="s">
        <v>33</v>
      </c>
      <c r="AX109" s="14" t="s">
        <v>80</v>
      </c>
      <c r="AY109" s="245" t="s">
        <v>141</v>
      </c>
    </row>
    <row r="110" s="12" customFormat="1" ht="22.8" customHeight="1">
      <c r="A110" s="12"/>
      <c r="B110" s="190"/>
      <c r="C110" s="191"/>
      <c r="D110" s="192" t="s">
        <v>71</v>
      </c>
      <c r="E110" s="204" t="s">
        <v>1529</v>
      </c>
      <c r="F110" s="204" t="s">
        <v>1530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SUM(P111:P114)</f>
        <v>0</v>
      </c>
      <c r="Q110" s="198"/>
      <c r="R110" s="199">
        <f>SUM(R111:R114)</f>
        <v>0</v>
      </c>
      <c r="S110" s="198"/>
      <c r="T110" s="200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170</v>
      </c>
      <c r="AT110" s="202" t="s">
        <v>71</v>
      </c>
      <c r="AU110" s="202" t="s">
        <v>80</v>
      </c>
      <c r="AY110" s="201" t="s">
        <v>141</v>
      </c>
      <c r="BK110" s="203">
        <f>SUM(BK111:BK114)</f>
        <v>0</v>
      </c>
    </row>
    <row r="111" s="2" customFormat="1" ht="16.5" customHeight="1">
      <c r="A111" s="40"/>
      <c r="B111" s="41"/>
      <c r="C111" s="206" t="s">
        <v>142</v>
      </c>
      <c r="D111" s="206" t="s">
        <v>144</v>
      </c>
      <c r="E111" s="207" t="s">
        <v>1531</v>
      </c>
      <c r="F111" s="208" t="s">
        <v>1532</v>
      </c>
      <c r="G111" s="209" t="s">
        <v>1501</v>
      </c>
      <c r="H111" s="210">
        <v>1</v>
      </c>
      <c r="I111" s="211"/>
      <c r="J111" s="212">
        <f>ROUND(I111*H111,2)</f>
        <v>0</v>
      </c>
      <c r="K111" s="208" t="s">
        <v>148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1502</v>
      </c>
      <c r="AT111" s="217" t="s">
        <v>144</v>
      </c>
      <c r="AU111" s="217" t="s">
        <v>82</v>
      </c>
      <c r="AY111" s="19" t="s">
        <v>141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1502</v>
      </c>
      <c r="BM111" s="217" t="s">
        <v>1533</v>
      </c>
    </row>
    <row r="112" s="2" customFormat="1">
      <c r="A112" s="40"/>
      <c r="B112" s="41"/>
      <c r="C112" s="42"/>
      <c r="D112" s="219" t="s">
        <v>151</v>
      </c>
      <c r="E112" s="42"/>
      <c r="F112" s="220" t="s">
        <v>1534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151</v>
      </c>
      <c r="AU112" s="19" t="s">
        <v>82</v>
      </c>
    </row>
    <row r="113" s="2" customFormat="1">
      <c r="A113" s="40"/>
      <c r="B113" s="41"/>
      <c r="C113" s="42"/>
      <c r="D113" s="226" t="s">
        <v>1056</v>
      </c>
      <c r="E113" s="42"/>
      <c r="F113" s="270" t="s">
        <v>1535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1056</v>
      </c>
      <c r="AU113" s="19" t="s">
        <v>82</v>
      </c>
    </row>
    <row r="114" s="14" customFormat="1">
      <c r="A114" s="14"/>
      <c r="B114" s="235"/>
      <c r="C114" s="236"/>
      <c r="D114" s="226" t="s">
        <v>153</v>
      </c>
      <c r="E114" s="237" t="s">
        <v>19</v>
      </c>
      <c r="F114" s="238" t="s">
        <v>80</v>
      </c>
      <c r="G114" s="236"/>
      <c r="H114" s="239">
        <v>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153</v>
      </c>
      <c r="AU114" s="245" t="s">
        <v>82</v>
      </c>
      <c r="AV114" s="14" t="s">
        <v>82</v>
      </c>
      <c r="AW114" s="14" t="s">
        <v>33</v>
      </c>
      <c r="AX114" s="14" t="s">
        <v>80</v>
      </c>
      <c r="AY114" s="245" t="s">
        <v>141</v>
      </c>
    </row>
    <row r="115" s="12" customFormat="1" ht="22.8" customHeight="1">
      <c r="A115" s="12"/>
      <c r="B115" s="190"/>
      <c r="C115" s="191"/>
      <c r="D115" s="192" t="s">
        <v>71</v>
      </c>
      <c r="E115" s="204" t="s">
        <v>1536</v>
      </c>
      <c r="F115" s="204" t="s">
        <v>1537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SUM(P116:P119)</f>
        <v>0</v>
      </c>
      <c r="Q115" s="198"/>
      <c r="R115" s="199">
        <f>SUM(R116:R119)</f>
        <v>0</v>
      </c>
      <c r="S115" s="198"/>
      <c r="T115" s="200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170</v>
      </c>
      <c r="AT115" s="202" t="s">
        <v>71</v>
      </c>
      <c r="AU115" s="202" t="s">
        <v>80</v>
      </c>
      <c r="AY115" s="201" t="s">
        <v>141</v>
      </c>
      <c r="BK115" s="203">
        <f>SUM(BK116:BK119)</f>
        <v>0</v>
      </c>
    </row>
    <row r="116" s="2" customFormat="1" ht="16.5" customHeight="1">
      <c r="A116" s="40"/>
      <c r="B116" s="41"/>
      <c r="C116" s="206" t="s">
        <v>187</v>
      </c>
      <c r="D116" s="206" t="s">
        <v>144</v>
      </c>
      <c r="E116" s="207" t="s">
        <v>1538</v>
      </c>
      <c r="F116" s="208" t="s">
        <v>1537</v>
      </c>
      <c r="G116" s="209" t="s">
        <v>1501</v>
      </c>
      <c r="H116" s="210">
        <v>1</v>
      </c>
      <c r="I116" s="211"/>
      <c r="J116" s="212">
        <f>ROUND(I116*H116,2)</f>
        <v>0</v>
      </c>
      <c r="K116" s="208" t="s">
        <v>148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1502</v>
      </c>
      <c r="AT116" s="217" t="s">
        <v>144</v>
      </c>
      <c r="AU116" s="217" t="s">
        <v>82</v>
      </c>
      <c r="AY116" s="19" t="s">
        <v>141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1502</v>
      </c>
      <c r="BM116" s="217" t="s">
        <v>1539</v>
      </c>
    </row>
    <row r="117" s="2" customFormat="1">
      <c r="A117" s="40"/>
      <c r="B117" s="41"/>
      <c r="C117" s="42"/>
      <c r="D117" s="219" t="s">
        <v>151</v>
      </c>
      <c r="E117" s="42"/>
      <c r="F117" s="220" t="s">
        <v>1540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151</v>
      </c>
      <c r="AU117" s="19" t="s">
        <v>82</v>
      </c>
    </row>
    <row r="118" s="2" customFormat="1">
      <c r="A118" s="40"/>
      <c r="B118" s="41"/>
      <c r="C118" s="42"/>
      <c r="D118" s="226" t="s">
        <v>1056</v>
      </c>
      <c r="E118" s="42"/>
      <c r="F118" s="270" t="s">
        <v>1541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1056</v>
      </c>
      <c r="AU118" s="19" t="s">
        <v>82</v>
      </c>
    </row>
    <row r="119" s="14" customFormat="1">
      <c r="A119" s="14"/>
      <c r="B119" s="235"/>
      <c r="C119" s="236"/>
      <c r="D119" s="226" t="s">
        <v>153</v>
      </c>
      <c r="E119" s="237" t="s">
        <v>19</v>
      </c>
      <c r="F119" s="238" t="s">
        <v>80</v>
      </c>
      <c r="G119" s="236"/>
      <c r="H119" s="239">
        <v>1</v>
      </c>
      <c r="I119" s="240"/>
      <c r="J119" s="236"/>
      <c r="K119" s="236"/>
      <c r="L119" s="241"/>
      <c r="M119" s="267"/>
      <c r="N119" s="268"/>
      <c r="O119" s="268"/>
      <c r="P119" s="268"/>
      <c r="Q119" s="268"/>
      <c r="R119" s="268"/>
      <c r="S119" s="268"/>
      <c r="T119" s="26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153</v>
      </c>
      <c r="AU119" s="245" t="s">
        <v>82</v>
      </c>
      <c r="AV119" s="14" t="s">
        <v>82</v>
      </c>
      <c r="AW119" s="14" t="s">
        <v>33</v>
      </c>
      <c r="AX119" s="14" t="s">
        <v>80</v>
      </c>
      <c r="AY119" s="245" t="s">
        <v>141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vexofqzF5TW0lrbd275QYeQnPtze4eVQftSMV/fHvhaPSHE63OeGmuEvcgJ0iqDz7bGqyB3xfh0wsKk/aCeBNQ==" hashValue="z9pH1daMHTBGQXdzQgI8pMuMliBWNDTdBL/i7WPaZ4SRXviA/vlfmAj0k2bBaFI3hggd8bHoJqvxupMtVP8KOg==" algorithmName="SHA-512" password="CC35"/>
  <autoFilter ref="C84:K11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013244000"/>
    <hyperlink ref="F93" r:id="rId2" display="https://podminky.urs.cz/item/CS_URS_2024_01/013254000"/>
    <hyperlink ref="F98" r:id="rId3" display="https://podminky.urs.cz/item/CS_URS_2024_01/030001000"/>
    <hyperlink ref="F103" r:id="rId4" display="https://podminky.urs.cz/item/CS_URS_2024_01/043103000"/>
    <hyperlink ref="F107" r:id="rId5" display="https://podminky.urs.cz/item/CS_URS_2024_01/045002000"/>
    <hyperlink ref="F112" r:id="rId6" display="https://podminky.urs.cz/item/CS_URS_2024_01/071103000"/>
    <hyperlink ref="F117" r:id="rId7" display="https://podminky.urs.cz/item/CS_URS_2024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1542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1543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1544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1545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1546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1547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1548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1549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1550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1551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1552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79</v>
      </c>
      <c r="F18" s="290" t="s">
        <v>1553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1554</v>
      </c>
      <c r="F19" s="290" t="s">
        <v>1555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1556</v>
      </c>
      <c r="F20" s="290" t="s">
        <v>1557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1558</v>
      </c>
      <c r="F21" s="290" t="s">
        <v>1559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1560</v>
      </c>
      <c r="F22" s="290" t="s">
        <v>1561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1562</v>
      </c>
      <c r="F23" s="290" t="s">
        <v>1563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1564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1565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1566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1567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1568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1569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1570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1571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1572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127</v>
      </c>
      <c r="F36" s="290"/>
      <c r="G36" s="290" t="s">
        <v>1573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1574</v>
      </c>
      <c r="F37" s="290"/>
      <c r="G37" s="290" t="s">
        <v>1575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53</v>
      </c>
      <c r="F38" s="290"/>
      <c r="G38" s="290" t="s">
        <v>1576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54</v>
      </c>
      <c r="F39" s="290"/>
      <c r="G39" s="290" t="s">
        <v>1577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128</v>
      </c>
      <c r="F40" s="290"/>
      <c r="G40" s="290" t="s">
        <v>1578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129</v>
      </c>
      <c r="F41" s="290"/>
      <c r="G41" s="290" t="s">
        <v>1579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1580</v>
      </c>
      <c r="F42" s="290"/>
      <c r="G42" s="290" t="s">
        <v>1581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1582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1583</v>
      </c>
      <c r="F44" s="290"/>
      <c r="G44" s="290" t="s">
        <v>1584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131</v>
      </c>
      <c r="F45" s="290"/>
      <c r="G45" s="290" t="s">
        <v>1585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1586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1587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1588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1589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1590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1591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1592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1593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1594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1595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1596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1597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1598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1599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1600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1601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1602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1603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1604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1605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1606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1607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1608</v>
      </c>
      <c r="D76" s="308"/>
      <c r="E76" s="308"/>
      <c r="F76" s="308" t="s">
        <v>1609</v>
      </c>
      <c r="G76" s="309"/>
      <c r="H76" s="308" t="s">
        <v>54</v>
      </c>
      <c r="I76" s="308" t="s">
        <v>57</v>
      </c>
      <c r="J76" s="308" t="s">
        <v>1610</v>
      </c>
      <c r="K76" s="307"/>
    </row>
    <row r="77" s="1" customFormat="1" ht="17.25" customHeight="1">
      <c r="B77" s="305"/>
      <c r="C77" s="310" t="s">
        <v>1611</v>
      </c>
      <c r="D77" s="310"/>
      <c r="E77" s="310"/>
      <c r="F77" s="311" t="s">
        <v>1612</v>
      </c>
      <c r="G77" s="312"/>
      <c r="H77" s="310"/>
      <c r="I77" s="310"/>
      <c r="J77" s="310" t="s">
        <v>1613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53</v>
      </c>
      <c r="D79" s="315"/>
      <c r="E79" s="315"/>
      <c r="F79" s="316" t="s">
        <v>1614</v>
      </c>
      <c r="G79" s="317"/>
      <c r="H79" s="293" t="s">
        <v>1615</v>
      </c>
      <c r="I79" s="293" t="s">
        <v>1616</v>
      </c>
      <c r="J79" s="293">
        <v>20</v>
      </c>
      <c r="K79" s="307"/>
    </row>
    <row r="80" s="1" customFormat="1" ht="15" customHeight="1">
      <c r="B80" s="305"/>
      <c r="C80" s="293" t="s">
        <v>1617</v>
      </c>
      <c r="D80" s="293"/>
      <c r="E80" s="293"/>
      <c r="F80" s="316" t="s">
        <v>1614</v>
      </c>
      <c r="G80" s="317"/>
      <c r="H80" s="293" t="s">
        <v>1618</v>
      </c>
      <c r="I80" s="293" t="s">
        <v>1616</v>
      </c>
      <c r="J80" s="293">
        <v>120</v>
      </c>
      <c r="K80" s="307"/>
    </row>
    <row r="81" s="1" customFormat="1" ht="15" customHeight="1">
      <c r="B81" s="318"/>
      <c r="C81" s="293" t="s">
        <v>1619</v>
      </c>
      <c r="D81" s="293"/>
      <c r="E81" s="293"/>
      <c r="F81" s="316" t="s">
        <v>1620</v>
      </c>
      <c r="G81" s="317"/>
      <c r="H81" s="293" t="s">
        <v>1621</v>
      </c>
      <c r="I81" s="293" t="s">
        <v>1616</v>
      </c>
      <c r="J81" s="293">
        <v>50</v>
      </c>
      <c r="K81" s="307"/>
    </row>
    <row r="82" s="1" customFormat="1" ht="15" customHeight="1">
      <c r="B82" s="318"/>
      <c r="C82" s="293" t="s">
        <v>1622</v>
      </c>
      <c r="D82" s="293"/>
      <c r="E82" s="293"/>
      <c r="F82" s="316" t="s">
        <v>1614</v>
      </c>
      <c r="G82" s="317"/>
      <c r="H82" s="293" t="s">
        <v>1623</v>
      </c>
      <c r="I82" s="293" t="s">
        <v>1624</v>
      </c>
      <c r="J82" s="293"/>
      <c r="K82" s="307"/>
    </row>
    <row r="83" s="1" customFormat="1" ht="15" customHeight="1">
      <c r="B83" s="318"/>
      <c r="C83" s="319" t="s">
        <v>1625</v>
      </c>
      <c r="D83" s="319"/>
      <c r="E83" s="319"/>
      <c r="F83" s="320" t="s">
        <v>1620</v>
      </c>
      <c r="G83" s="319"/>
      <c r="H83" s="319" t="s">
        <v>1626</v>
      </c>
      <c r="I83" s="319" t="s">
        <v>1616</v>
      </c>
      <c r="J83" s="319">
        <v>15</v>
      </c>
      <c r="K83" s="307"/>
    </row>
    <row r="84" s="1" customFormat="1" ht="15" customHeight="1">
      <c r="B84" s="318"/>
      <c r="C84" s="319" t="s">
        <v>1627</v>
      </c>
      <c r="D84" s="319"/>
      <c r="E84" s="319"/>
      <c r="F84" s="320" t="s">
        <v>1620</v>
      </c>
      <c r="G84" s="319"/>
      <c r="H84" s="319" t="s">
        <v>1628</v>
      </c>
      <c r="I84" s="319" t="s">
        <v>1616</v>
      </c>
      <c r="J84" s="319">
        <v>15</v>
      </c>
      <c r="K84" s="307"/>
    </row>
    <row r="85" s="1" customFormat="1" ht="15" customHeight="1">
      <c r="B85" s="318"/>
      <c r="C85" s="319" t="s">
        <v>1629</v>
      </c>
      <c r="D85" s="319"/>
      <c r="E85" s="319"/>
      <c r="F85" s="320" t="s">
        <v>1620</v>
      </c>
      <c r="G85" s="319"/>
      <c r="H85" s="319" t="s">
        <v>1630</v>
      </c>
      <c r="I85" s="319" t="s">
        <v>1616</v>
      </c>
      <c r="J85" s="319">
        <v>20</v>
      </c>
      <c r="K85" s="307"/>
    </row>
    <row r="86" s="1" customFormat="1" ht="15" customHeight="1">
      <c r="B86" s="318"/>
      <c r="C86" s="319" t="s">
        <v>1631</v>
      </c>
      <c r="D86" s="319"/>
      <c r="E86" s="319"/>
      <c r="F86" s="320" t="s">
        <v>1620</v>
      </c>
      <c r="G86" s="319"/>
      <c r="H86" s="319" t="s">
        <v>1632</v>
      </c>
      <c r="I86" s="319" t="s">
        <v>1616</v>
      </c>
      <c r="J86" s="319">
        <v>20</v>
      </c>
      <c r="K86" s="307"/>
    </row>
    <row r="87" s="1" customFormat="1" ht="15" customHeight="1">
      <c r="B87" s="318"/>
      <c r="C87" s="293" t="s">
        <v>1633</v>
      </c>
      <c r="D87" s="293"/>
      <c r="E87" s="293"/>
      <c r="F87" s="316" t="s">
        <v>1620</v>
      </c>
      <c r="G87" s="317"/>
      <c r="H87" s="293" t="s">
        <v>1634</v>
      </c>
      <c r="I87" s="293" t="s">
        <v>1616</v>
      </c>
      <c r="J87" s="293">
        <v>50</v>
      </c>
      <c r="K87" s="307"/>
    </row>
    <row r="88" s="1" customFormat="1" ht="15" customHeight="1">
      <c r="B88" s="318"/>
      <c r="C88" s="293" t="s">
        <v>1635</v>
      </c>
      <c r="D88" s="293"/>
      <c r="E88" s="293"/>
      <c r="F88" s="316" t="s">
        <v>1620</v>
      </c>
      <c r="G88" s="317"/>
      <c r="H88" s="293" t="s">
        <v>1636</v>
      </c>
      <c r="I88" s="293" t="s">
        <v>1616</v>
      </c>
      <c r="J88" s="293">
        <v>20</v>
      </c>
      <c r="K88" s="307"/>
    </row>
    <row r="89" s="1" customFormat="1" ht="15" customHeight="1">
      <c r="B89" s="318"/>
      <c r="C89" s="293" t="s">
        <v>1637</v>
      </c>
      <c r="D89" s="293"/>
      <c r="E89" s="293"/>
      <c r="F89" s="316" t="s">
        <v>1620</v>
      </c>
      <c r="G89" s="317"/>
      <c r="H89" s="293" t="s">
        <v>1638</v>
      </c>
      <c r="I89" s="293" t="s">
        <v>1616</v>
      </c>
      <c r="J89" s="293">
        <v>20</v>
      </c>
      <c r="K89" s="307"/>
    </row>
    <row r="90" s="1" customFormat="1" ht="15" customHeight="1">
      <c r="B90" s="318"/>
      <c r="C90" s="293" t="s">
        <v>1639</v>
      </c>
      <c r="D90" s="293"/>
      <c r="E90" s="293"/>
      <c r="F90" s="316" t="s">
        <v>1620</v>
      </c>
      <c r="G90" s="317"/>
      <c r="H90" s="293" t="s">
        <v>1640</v>
      </c>
      <c r="I90" s="293" t="s">
        <v>1616</v>
      </c>
      <c r="J90" s="293">
        <v>50</v>
      </c>
      <c r="K90" s="307"/>
    </row>
    <row r="91" s="1" customFormat="1" ht="15" customHeight="1">
      <c r="B91" s="318"/>
      <c r="C91" s="293" t="s">
        <v>1641</v>
      </c>
      <c r="D91" s="293"/>
      <c r="E91" s="293"/>
      <c r="F91" s="316" t="s">
        <v>1620</v>
      </c>
      <c r="G91" s="317"/>
      <c r="H91" s="293" t="s">
        <v>1641</v>
      </c>
      <c r="I91" s="293" t="s">
        <v>1616</v>
      </c>
      <c r="J91" s="293">
        <v>50</v>
      </c>
      <c r="K91" s="307"/>
    </row>
    <row r="92" s="1" customFormat="1" ht="15" customHeight="1">
      <c r="B92" s="318"/>
      <c r="C92" s="293" t="s">
        <v>1642</v>
      </c>
      <c r="D92" s="293"/>
      <c r="E92" s="293"/>
      <c r="F92" s="316" t="s">
        <v>1620</v>
      </c>
      <c r="G92" s="317"/>
      <c r="H92" s="293" t="s">
        <v>1643</v>
      </c>
      <c r="I92" s="293" t="s">
        <v>1616</v>
      </c>
      <c r="J92" s="293">
        <v>255</v>
      </c>
      <c r="K92" s="307"/>
    </row>
    <row r="93" s="1" customFormat="1" ht="15" customHeight="1">
      <c r="B93" s="318"/>
      <c r="C93" s="293" t="s">
        <v>1644</v>
      </c>
      <c r="D93" s="293"/>
      <c r="E93" s="293"/>
      <c r="F93" s="316" t="s">
        <v>1614</v>
      </c>
      <c r="G93" s="317"/>
      <c r="H93" s="293" t="s">
        <v>1645</v>
      </c>
      <c r="I93" s="293" t="s">
        <v>1646</v>
      </c>
      <c r="J93" s="293"/>
      <c r="K93" s="307"/>
    </row>
    <row r="94" s="1" customFormat="1" ht="15" customHeight="1">
      <c r="B94" s="318"/>
      <c r="C94" s="293" t="s">
        <v>1647</v>
      </c>
      <c r="D94" s="293"/>
      <c r="E94" s="293"/>
      <c r="F94" s="316" t="s">
        <v>1614</v>
      </c>
      <c r="G94" s="317"/>
      <c r="H94" s="293" t="s">
        <v>1648</v>
      </c>
      <c r="I94" s="293" t="s">
        <v>1649</v>
      </c>
      <c r="J94" s="293"/>
      <c r="K94" s="307"/>
    </row>
    <row r="95" s="1" customFormat="1" ht="15" customHeight="1">
      <c r="B95" s="318"/>
      <c r="C95" s="293" t="s">
        <v>1650</v>
      </c>
      <c r="D95" s="293"/>
      <c r="E95" s="293"/>
      <c r="F95" s="316" t="s">
        <v>1614</v>
      </c>
      <c r="G95" s="317"/>
      <c r="H95" s="293" t="s">
        <v>1650</v>
      </c>
      <c r="I95" s="293" t="s">
        <v>1649</v>
      </c>
      <c r="J95" s="293"/>
      <c r="K95" s="307"/>
    </row>
    <row r="96" s="1" customFormat="1" ht="15" customHeight="1">
      <c r="B96" s="318"/>
      <c r="C96" s="293" t="s">
        <v>38</v>
      </c>
      <c r="D96" s="293"/>
      <c r="E96" s="293"/>
      <c r="F96" s="316" t="s">
        <v>1614</v>
      </c>
      <c r="G96" s="317"/>
      <c r="H96" s="293" t="s">
        <v>1651</v>
      </c>
      <c r="I96" s="293" t="s">
        <v>1649</v>
      </c>
      <c r="J96" s="293"/>
      <c r="K96" s="307"/>
    </row>
    <row r="97" s="1" customFormat="1" ht="15" customHeight="1">
      <c r="B97" s="318"/>
      <c r="C97" s="293" t="s">
        <v>48</v>
      </c>
      <c r="D97" s="293"/>
      <c r="E97" s="293"/>
      <c r="F97" s="316" t="s">
        <v>1614</v>
      </c>
      <c r="G97" s="317"/>
      <c r="H97" s="293" t="s">
        <v>1652</v>
      </c>
      <c r="I97" s="293" t="s">
        <v>1649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1653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1608</v>
      </c>
      <c r="D103" s="308"/>
      <c r="E103" s="308"/>
      <c r="F103" s="308" t="s">
        <v>1609</v>
      </c>
      <c r="G103" s="309"/>
      <c r="H103" s="308" t="s">
        <v>54</v>
      </c>
      <c r="I103" s="308" t="s">
        <v>57</v>
      </c>
      <c r="J103" s="308" t="s">
        <v>1610</v>
      </c>
      <c r="K103" s="307"/>
    </row>
    <row r="104" s="1" customFormat="1" ht="17.25" customHeight="1">
      <c r="B104" s="305"/>
      <c r="C104" s="310" t="s">
        <v>1611</v>
      </c>
      <c r="D104" s="310"/>
      <c r="E104" s="310"/>
      <c r="F104" s="311" t="s">
        <v>1612</v>
      </c>
      <c r="G104" s="312"/>
      <c r="H104" s="310"/>
      <c r="I104" s="310"/>
      <c r="J104" s="310" t="s">
        <v>1613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53</v>
      </c>
      <c r="D106" s="315"/>
      <c r="E106" s="315"/>
      <c r="F106" s="316" t="s">
        <v>1614</v>
      </c>
      <c r="G106" s="293"/>
      <c r="H106" s="293" t="s">
        <v>1654</v>
      </c>
      <c r="I106" s="293" t="s">
        <v>1616</v>
      </c>
      <c r="J106" s="293">
        <v>20</v>
      </c>
      <c r="K106" s="307"/>
    </row>
    <row r="107" s="1" customFormat="1" ht="15" customHeight="1">
      <c r="B107" s="305"/>
      <c r="C107" s="293" t="s">
        <v>1617</v>
      </c>
      <c r="D107" s="293"/>
      <c r="E107" s="293"/>
      <c r="F107" s="316" t="s">
        <v>1614</v>
      </c>
      <c r="G107" s="293"/>
      <c r="H107" s="293" t="s">
        <v>1654</v>
      </c>
      <c r="I107" s="293" t="s">
        <v>1616</v>
      </c>
      <c r="J107" s="293">
        <v>120</v>
      </c>
      <c r="K107" s="307"/>
    </row>
    <row r="108" s="1" customFormat="1" ht="15" customHeight="1">
      <c r="B108" s="318"/>
      <c r="C108" s="293" t="s">
        <v>1619</v>
      </c>
      <c r="D108" s="293"/>
      <c r="E108" s="293"/>
      <c r="F108" s="316" t="s">
        <v>1620</v>
      </c>
      <c r="G108" s="293"/>
      <c r="H108" s="293" t="s">
        <v>1654</v>
      </c>
      <c r="I108" s="293" t="s">
        <v>1616</v>
      </c>
      <c r="J108" s="293">
        <v>50</v>
      </c>
      <c r="K108" s="307"/>
    </row>
    <row r="109" s="1" customFormat="1" ht="15" customHeight="1">
      <c r="B109" s="318"/>
      <c r="C109" s="293" t="s">
        <v>1622</v>
      </c>
      <c r="D109" s="293"/>
      <c r="E109" s="293"/>
      <c r="F109" s="316" t="s">
        <v>1614</v>
      </c>
      <c r="G109" s="293"/>
      <c r="H109" s="293" t="s">
        <v>1654</v>
      </c>
      <c r="I109" s="293" t="s">
        <v>1624</v>
      </c>
      <c r="J109" s="293"/>
      <c r="K109" s="307"/>
    </row>
    <row r="110" s="1" customFormat="1" ht="15" customHeight="1">
      <c r="B110" s="318"/>
      <c r="C110" s="293" t="s">
        <v>1633</v>
      </c>
      <c r="D110" s="293"/>
      <c r="E110" s="293"/>
      <c r="F110" s="316" t="s">
        <v>1620</v>
      </c>
      <c r="G110" s="293"/>
      <c r="H110" s="293" t="s">
        <v>1654</v>
      </c>
      <c r="I110" s="293" t="s">
        <v>1616</v>
      </c>
      <c r="J110" s="293">
        <v>50</v>
      </c>
      <c r="K110" s="307"/>
    </row>
    <row r="111" s="1" customFormat="1" ht="15" customHeight="1">
      <c r="B111" s="318"/>
      <c r="C111" s="293" t="s">
        <v>1641</v>
      </c>
      <c r="D111" s="293"/>
      <c r="E111" s="293"/>
      <c r="F111" s="316" t="s">
        <v>1620</v>
      </c>
      <c r="G111" s="293"/>
      <c r="H111" s="293" t="s">
        <v>1654</v>
      </c>
      <c r="I111" s="293" t="s">
        <v>1616</v>
      </c>
      <c r="J111" s="293">
        <v>50</v>
      </c>
      <c r="K111" s="307"/>
    </row>
    <row r="112" s="1" customFormat="1" ht="15" customHeight="1">
      <c r="B112" s="318"/>
      <c r="C112" s="293" t="s">
        <v>1639</v>
      </c>
      <c r="D112" s="293"/>
      <c r="E112" s="293"/>
      <c r="F112" s="316" t="s">
        <v>1620</v>
      </c>
      <c r="G112" s="293"/>
      <c r="H112" s="293" t="s">
        <v>1654</v>
      </c>
      <c r="I112" s="293" t="s">
        <v>1616</v>
      </c>
      <c r="J112" s="293">
        <v>50</v>
      </c>
      <c r="K112" s="307"/>
    </row>
    <row r="113" s="1" customFormat="1" ht="15" customHeight="1">
      <c r="B113" s="318"/>
      <c r="C113" s="293" t="s">
        <v>53</v>
      </c>
      <c r="D113" s="293"/>
      <c r="E113" s="293"/>
      <c r="F113" s="316" t="s">
        <v>1614</v>
      </c>
      <c r="G113" s="293"/>
      <c r="H113" s="293" t="s">
        <v>1655</v>
      </c>
      <c r="I113" s="293" t="s">
        <v>1616</v>
      </c>
      <c r="J113" s="293">
        <v>20</v>
      </c>
      <c r="K113" s="307"/>
    </row>
    <row r="114" s="1" customFormat="1" ht="15" customHeight="1">
      <c r="B114" s="318"/>
      <c r="C114" s="293" t="s">
        <v>1656</v>
      </c>
      <c r="D114" s="293"/>
      <c r="E114" s="293"/>
      <c r="F114" s="316" t="s">
        <v>1614</v>
      </c>
      <c r="G114" s="293"/>
      <c r="H114" s="293" t="s">
        <v>1657</v>
      </c>
      <c r="I114" s="293" t="s">
        <v>1616</v>
      </c>
      <c r="J114" s="293">
        <v>120</v>
      </c>
      <c r="K114" s="307"/>
    </row>
    <row r="115" s="1" customFormat="1" ht="15" customHeight="1">
      <c r="B115" s="318"/>
      <c r="C115" s="293" t="s">
        <v>38</v>
      </c>
      <c r="D115" s="293"/>
      <c r="E115" s="293"/>
      <c r="F115" s="316" t="s">
        <v>1614</v>
      </c>
      <c r="G115" s="293"/>
      <c r="H115" s="293" t="s">
        <v>1658</v>
      </c>
      <c r="I115" s="293" t="s">
        <v>1649</v>
      </c>
      <c r="J115" s="293"/>
      <c r="K115" s="307"/>
    </row>
    <row r="116" s="1" customFormat="1" ht="15" customHeight="1">
      <c r="B116" s="318"/>
      <c r="C116" s="293" t="s">
        <v>48</v>
      </c>
      <c r="D116" s="293"/>
      <c r="E116" s="293"/>
      <c r="F116" s="316" t="s">
        <v>1614</v>
      </c>
      <c r="G116" s="293"/>
      <c r="H116" s="293" t="s">
        <v>1659</v>
      </c>
      <c r="I116" s="293" t="s">
        <v>1649</v>
      </c>
      <c r="J116" s="293"/>
      <c r="K116" s="307"/>
    </row>
    <row r="117" s="1" customFormat="1" ht="15" customHeight="1">
      <c r="B117" s="318"/>
      <c r="C117" s="293" t="s">
        <v>57</v>
      </c>
      <c r="D117" s="293"/>
      <c r="E117" s="293"/>
      <c r="F117" s="316" t="s">
        <v>1614</v>
      </c>
      <c r="G117" s="293"/>
      <c r="H117" s="293" t="s">
        <v>1660</v>
      </c>
      <c r="I117" s="293" t="s">
        <v>1661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1662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1608</v>
      </c>
      <c r="D123" s="308"/>
      <c r="E123" s="308"/>
      <c r="F123" s="308" t="s">
        <v>1609</v>
      </c>
      <c r="G123" s="309"/>
      <c r="H123" s="308" t="s">
        <v>54</v>
      </c>
      <c r="I123" s="308" t="s">
        <v>57</v>
      </c>
      <c r="J123" s="308" t="s">
        <v>1610</v>
      </c>
      <c r="K123" s="337"/>
    </row>
    <row r="124" s="1" customFormat="1" ht="17.25" customHeight="1">
      <c r="B124" s="336"/>
      <c r="C124" s="310" t="s">
        <v>1611</v>
      </c>
      <c r="D124" s="310"/>
      <c r="E124" s="310"/>
      <c r="F124" s="311" t="s">
        <v>1612</v>
      </c>
      <c r="G124" s="312"/>
      <c r="H124" s="310"/>
      <c r="I124" s="310"/>
      <c r="J124" s="310" t="s">
        <v>1613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1617</v>
      </c>
      <c r="D126" s="315"/>
      <c r="E126" s="315"/>
      <c r="F126" s="316" t="s">
        <v>1614</v>
      </c>
      <c r="G126" s="293"/>
      <c r="H126" s="293" t="s">
        <v>1654</v>
      </c>
      <c r="I126" s="293" t="s">
        <v>1616</v>
      </c>
      <c r="J126" s="293">
        <v>120</v>
      </c>
      <c r="K126" s="341"/>
    </row>
    <row r="127" s="1" customFormat="1" ht="15" customHeight="1">
      <c r="B127" s="338"/>
      <c r="C127" s="293" t="s">
        <v>1663</v>
      </c>
      <c r="D127" s="293"/>
      <c r="E127" s="293"/>
      <c r="F127" s="316" t="s">
        <v>1614</v>
      </c>
      <c r="G127" s="293"/>
      <c r="H127" s="293" t="s">
        <v>1664</v>
      </c>
      <c r="I127" s="293" t="s">
        <v>1616</v>
      </c>
      <c r="J127" s="293" t="s">
        <v>1665</v>
      </c>
      <c r="K127" s="341"/>
    </row>
    <row r="128" s="1" customFormat="1" ht="15" customHeight="1">
      <c r="B128" s="338"/>
      <c r="C128" s="293" t="s">
        <v>1562</v>
      </c>
      <c r="D128" s="293"/>
      <c r="E128" s="293"/>
      <c r="F128" s="316" t="s">
        <v>1614</v>
      </c>
      <c r="G128" s="293"/>
      <c r="H128" s="293" t="s">
        <v>1666</v>
      </c>
      <c r="I128" s="293" t="s">
        <v>1616</v>
      </c>
      <c r="J128" s="293" t="s">
        <v>1665</v>
      </c>
      <c r="K128" s="341"/>
    </row>
    <row r="129" s="1" customFormat="1" ht="15" customHeight="1">
      <c r="B129" s="338"/>
      <c r="C129" s="293" t="s">
        <v>1625</v>
      </c>
      <c r="D129" s="293"/>
      <c r="E129" s="293"/>
      <c r="F129" s="316" t="s">
        <v>1620</v>
      </c>
      <c r="G129" s="293"/>
      <c r="H129" s="293" t="s">
        <v>1626</v>
      </c>
      <c r="I129" s="293" t="s">
        <v>1616</v>
      </c>
      <c r="J129" s="293">
        <v>15</v>
      </c>
      <c r="K129" s="341"/>
    </row>
    <row r="130" s="1" customFormat="1" ht="15" customHeight="1">
      <c r="B130" s="338"/>
      <c r="C130" s="319" t="s">
        <v>1627</v>
      </c>
      <c r="D130" s="319"/>
      <c r="E130" s="319"/>
      <c r="F130" s="320" t="s">
        <v>1620</v>
      </c>
      <c r="G130" s="319"/>
      <c r="H130" s="319" t="s">
        <v>1628</v>
      </c>
      <c r="I130" s="319" t="s">
        <v>1616</v>
      </c>
      <c r="J130" s="319">
        <v>15</v>
      </c>
      <c r="K130" s="341"/>
    </row>
    <row r="131" s="1" customFormat="1" ht="15" customHeight="1">
      <c r="B131" s="338"/>
      <c r="C131" s="319" t="s">
        <v>1629</v>
      </c>
      <c r="D131" s="319"/>
      <c r="E131" s="319"/>
      <c r="F131" s="320" t="s">
        <v>1620</v>
      </c>
      <c r="G131" s="319"/>
      <c r="H131" s="319" t="s">
        <v>1630</v>
      </c>
      <c r="I131" s="319" t="s">
        <v>1616</v>
      </c>
      <c r="J131" s="319">
        <v>20</v>
      </c>
      <c r="K131" s="341"/>
    </row>
    <row r="132" s="1" customFormat="1" ht="15" customHeight="1">
      <c r="B132" s="338"/>
      <c r="C132" s="319" t="s">
        <v>1631</v>
      </c>
      <c r="D132" s="319"/>
      <c r="E132" s="319"/>
      <c r="F132" s="320" t="s">
        <v>1620</v>
      </c>
      <c r="G132" s="319"/>
      <c r="H132" s="319" t="s">
        <v>1632</v>
      </c>
      <c r="I132" s="319" t="s">
        <v>1616</v>
      </c>
      <c r="J132" s="319">
        <v>20</v>
      </c>
      <c r="K132" s="341"/>
    </row>
    <row r="133" s="1" customFormat="1" ht="15" customHeight="1">
      <c r="B133" s="338"/>
      <c r="C133" s="293" t="s">
        <v>1619</v>
      </c>
      <c r="D133" s="293"/>
      <c r="E133" s="293"/>
      <c r="F133" s="316" t="s">
        <v>1620</v>
      </c>
      <c r="G133" s="293"/>
      <c r="H133" s="293" t="s">
        <v>1654</v>
      </c>
      <c r="I133" s="293" t="s">
        <v>1616</v>
      </c>
      <c r="J133" s="293">
        <v>50</v>
      </c>
      <c r="K133" s="341"/>
    </row>
    <row r="134" s="1" customFormat="1" ht="15" customHeight="1">
      <c r="B134" s="338"/>
      <c r="C134" s="293" t="s">
        <v>1633</v>
      </c>
      <c r="D134" s="293"/>
      <c r="E134" s="293"/>
      <c r="F134" s="316" t="s">
        <v>1620</v>
      </c>
      <c r="G134" s="293"/>
      <c r="H134" s="293" t="s">
        <v>1654</v>
      </c>
      <c r="I134" s="293" t="s">
        <v>1616</v>
      </c>
      <c r="J134" s="293">
        <v>50</v>
      </c>
      <c r="K134" s="341"/>
    </row>
    <row r="135" s="1" customFormat="1" ht="15" customHeight="1">
      <c r="B135" s="338"/>
      <c r="C135" s="293" t="s">
        <v>1639</v>
      </c>
      <c r="D135" s="293"/>
      <c r="E135" s="293"/>
      <c r="F135" s="316" t="s">
        <v>1620</v>
      </c>
      <c r="G135" s="293"/>
      <c r="H135" s="293" t="s">
        <v>1654</v>
      </c>
      <c r="I135" s="293" t="s">
        <v>1616</v>
      </c>
      <c r="J135" s="293">
        <v>50</v>
      </c>
      <c r="K135" s="341"/>
    </row>
    <row r="136" s="1" customFormat="1" ht="15" customHeight="1">
      <c r="B136" s="338"/>
      <c r="C136" s="293" t="s">
        <v>1641</v>
      </c>
      <c r="D136" s="293"/>
      <c r="E136" s="293"/>
      <c r="F136" s="316" t="s">
        <v>1620</v>
      </c>
      <c r="G136" s="293"/>
      <c r="H136" s="293" t="s">
        <v>1654</v>
      </c>
      <c r="I136" s="293" t="s">
        <v>1616</v>
      </c>
      <c r="J136" s="293">
        <v>50</v>
      </c>
      <c r="K136" s="341"/>
    </row>
    <row r="137" s="1" customFormat="1" ht="15" customHeight="1">
      <c r="B137" s="338"/>
      <c r="C137" s="293" t="s">
        <v>1642</v>
      </c>
      <c r="D137" s="293"/>
      <c r="E137" s="293"/>
      <c r="F137" s="316" t="s">
        <v>1620</v>
      </c>
      <c r="G137" s="293"/>
      <c r="H137" s="293" t="s">
        <v>1667</v>
      </c>
      <c r="I137" s="293" t="s">
        <v>1616</v>
      </c>
      <c r="J137" s="293">
        <v>255</v>
      </c>
      <c r="K137" s="341"/>
    </row>
    <row r="138" s="1" customFormat="1" ht="15" customHeight="1">
      <c r="B138" s="338"/>
      <c r="C138" s="293" t="s">
        <v>1644</v>
      </c>
      <c r="D138" s="293"/>
      <c r="E138" s="293"/>
      <c r="F138" s="316" t="s">
        <v>1614</v>
      </c>
      <c r="G138" s="293"/>
      <c r="H138" s="293" t="s">
        <v>1668</v>
      </c>
      <c r="I138" s="293" t="s">
        <v>1646</v>
      </c>
      <c r="J138" s="293"/>
      <c r="K138" s="341"/>
    </row>
    <row r="139" s="1" customFormat="1" ht="15" customHeight="1">
      <c r="B139" s="338"/>
      <c r="C139" s="293" t="s">
        <v>1647</v>
      </c>
      <c r="D139" s="293"/>
      <c r="E139" s="293"/>
      <c r="F139" s="316" t="s">
        <v>1614</v>
      </c>
      <c r="G139" s="293"/>
      <c r="H139" s="293" t="s">
        <v>1669</v>
      </c>
      <c r="I139" s="293" t="s">
        <v>1649</v>
      </c>
      <c r="J139" s="293"/>
      <c r="K139" s="341"/>
    </row>
    <row r="140" s="1" customFormat="1" ht="15" customHeight="1">
      <c r="B140" s="338"/>
      <c r="C140" s="293" t="s">
        <v>1650</v>
      </c>
      <c r="D140" s="293"/>
      <c r="E140" s="293"/>
      <c r="F140" s="316" t="s">
        <v>1614</v>
      </c>
      <c r="G140" s="293"/>
      <c r="H140" s="293" t="s">
        <v>1650</v>
      </c>
      <c r="I140" s="293" t="s">
        <v>1649</v>
      </c>
      <c r="J140" s="293"/>
      <c r="K140" s="341"/>
    </row>
    <row r="141" s="1" customFormat="1" ht="15" customHeight="1">
      <c r="B141" s="338"/>
      <c r="C141" s="293" t="s">
        <v>38</v>
      </c>
      <c r="D141" s="293"/>
      <c r="E141" s="293"/>
      <c r="F141" s="316" t="s">
        <v>1614</v>
      </c>
      <c r="G141" s="293"/>
      <c r="H141" s="293" t="s">
        <v>1670</v>
      </c>
      <c r="I141" s="293" t="s">
        <v>1649</v>
      </c>
      <c r="J141" s="293"/>
      <c r="K141" s="341"/>
    </row>
    <row r="142" s="1" customFormat="1" ht="15" customHeight="1">
      <c r="B142" s="338"/>
      <c r="C142" s="293" t="s">
        <v>1671</v>
      </c>
      <c r="D142" s="293"/>
      <c r="E142" s="293"/>
      <c r="F142" s="316" t="s">
        <v>1614</v>
      </c>
      <c r="G142" s="293"/>
      <c r="H142" s="293" t="s">
        <v>1672</v>
      </c>
      <c r="I142" s="293" t="s">
        <v>1649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1673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1608</v>
      </c>
      <c r="D148" s="308"/>
      <c r="E148" s="308"/>
      <c r="F148" s="308" t="s">
        <v>1609</v>
      </c>
      <c r="G148" s="309"/>
      <c r="H148" s="308" t="s">
        <v>54</v>
      </c>
      <c r="I148" s="308" t="s">
        <v>57</v>
      </c>
      <c r="J148" s="308" t="s">
        <v>1610</v>
      </c>
      <c r="K148" s="307"/>
    </row>
    <row r="149" s="1" customFormat="1" ht="17.25" customHeight="1">
      <c r="B149" s="305"/>
      <c r="C149" s="310" t="s">
        <v>1611</v>
      </c>
      <c r="D149" s="310"/>
      <c r="E149" s="310"/>
      <c r="F149" s="311" t="s">
        <v>1612</v>
      </c>
      <c r="G149" s="312"/>
      <c r="H149" s="310"/>
      <c r="I149" s="310"/>
      <c r="J149" s="310" t="s">
        <v>1613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1617</v>
      </c>
      <c r="D151" s="293"/>
      <c r="E151" s="293"/>
      <c r="F151" s="346" t="s">
        <v>1614</v>
      </c>
      <c r="G151" s="293"/>
      <c r="H151" s="345" t="s">
        <v>1654</v>
      </c>
      <c r="I151" s="345" t="s">
        <v>1616</v>
      </c>
      <c r="J151" s="345">
        <v>120</v>
      </c>
      <c r="K151" s="341"/>
    </row>
    <row r="152" s="1" customFormat="1" ht="15" customHeight="1">
      <c r="B152" s="318"/>
      <c r="C152" s="345" t="s">
        <v>1663</v>
      </c>
      <c r="D152" s="293"/>
      <c r="E152" s="293"/>
      <c r="F152" s="346" t="s">
        <v>1614</v>
      </c>
      <c r="G152" s="293"/>
      <c r="H152" s="345" t="s">
        <v>1674</v>
      </c>
      <c r="I152" s="345" t="s">
        <v>1616</v>
      </c>
      <c r="J152" s="345" t="s">
        <v>1665</v>
      </c>
      <c r="K152" s="341"/>
    </row>
    <row r="153" s="1" customFormat="1" ht="15" customHeight="1">
      <c r="B153" s="318"/>
      <c r="C153" s="345" t="s">
        <v>1562</v>
      </c>
      <c r="D153" s="293"/>
      <c r="E153" s="293"/>
      <c r="F153" s="346" t="s">
        <v>1614</v>
      </c>
      <c r="G153" s="293"/>
      <c r="H153" s="345" t="s">
        <v>1675</v>
      </c>
      <c r="I153" s="345" t="s">
        <v>1616</v>
      </c>
      <c r="J153" s="345" t="s">
        <v>1665</v>
      </c>
      <c r="K153" s="341"/>
    </row>
    <row r="154" s="1" customFormat="1" ht="15" customHeight="1">
      <c r="B154" s="318"/>
      <c r="C154" s="345" t="s">
        <v>1619</v>
      </c>
      <c r="D154" s="293"/>
      <c r="E154" s="293"/>
      <c r="F154" s="346" t="s">
        <v>1620</v>
      </c>
      <c r="G154" s="293"/>
      <c r="H154" s="345" t="s">
        <v>1654</v>
      </c>
      <c r="I154" s="345" t="s">
        <v>1616</v>
      </c>
      <c r="J154" s="345">
        <v>50</v>
      </c>
      <c r="K154" s="341"/>
    </row>
    <row r="155" s="1" customFormat="1" ht="15" customHeight="1">
      <c r="B155" s="318"/>
      <c r="C155" s="345" t="s">
        <v>1622</v>
      </c>
      <c r="D155" s="293"/>
      <c r="E155" s="293"/>
      <c r="F155" s="346" t="s">
        <v>1614</v>
      </c>
      <c r="G155" s="293"/>
      <c r="H155" s="345" t="s">
        <v>1654</v>
      </c>
      <c r="I155" s="345" t="s">
        <v>1624</v>
      </c>
      <c r="J155" s="345"/>
      <c r="K155" s="341"/>
    </row>
    <row r="156" s="1" customFormat="1" ht="15" customHeight="1">
      <c r="B156" s="318"/>
      <c r="C156" s="345" t="s">
        <v>1633</v>
      </c>
      <c r="D156" s="293"/>
      <c r="E156" s="293"/>
      <c r="F156" s="346" t="s">
        <v>1620</v>
      </c>
      <c r="G156" s="293"/>
      <c r="H156" s="345" t="s">
        <v>1654</v>
      </c>
      <c r="I156" s="345" t="s">
        <v>1616</v>
      </c>
      <c r="J156" s="345">
        <v>50</v>
      </c>
      <c r="K156" s="341"/>
    </row>
    <row r="157" s="1" customFormat="1" ht="15" customHeight="1">
      <c r="B157" s="318"/>
      <c r="C157" s="345" t="s">
        <v>1641</v>
      </c>
      <c r="D157" s="293"/>
      <c r="E157" s="293"/>
      <c r="F157" s="346" t="s">
        <v>1620</v>
      </c>
      <c r="G157" s="293"/>
      <c r="H157" s="345" t="s">
        <v>1654</v>
      </c>
      <c r="I157" s="345" t="s">
        <v>1616</v>
      </c>
      <c r="J157" s="345">
        <v>50</v>
      </c>
      <c r="K157" s="341"/>
    </row>
    <row r="158" s="1" customFormat="1" ht="15" customHeight="1">
      <c r="B158" s="318"/>
      <c r="C158" s="345" t="s">
        <v>1639</v>
      </c>
      <c r="D158" s="293"/>
      <c r="E158" s="293"/>
      <c r="F158" s="346" t="s">
        <v>1620</v>
      </c>
      <c r="G158" s="293"/>
      <c r="H158" s="345" t="s">
        <v>1654</v>
      </c>
      <c r="I158" s="345" t="s">
        <v>1616</v>
      </c>
      <c r="J158" s="345">
        <v>50</v>
      </c>
      <c r="K158" s="341"/>
    </row>
    <row r="159" s="1" customFormat="1" ht="15" customHeight="1">
      <c r="B159" s="318"/>
      <c r="C159" s="345" t="s">
        <v>102</v>
      </c>
      <c r="D159" s="293"/>
      <c r="E159" s="293"/>
      <c r="F159" s="346" t="s">
        <v>1614</v>
      </c>
      <c r="G159" s="293"/>
      <c r="H159" s="345" t="s">
        <v>1676</v>
      </c>
      <c r="I159" s="345" t="s">
        <v>1616</v>
      </c>
      <c r="J159" s="345" t="s">
        <v>1677</v>
      </c>
      <c r="K159" s="341"/>
    </row>
    <row r="160" s="1" customFormat="1" ht="15" customHeight="1">
      <c r="B160" s="318"/>
      <c r="C160" s="345" t="s">
        <v>1678</v>
      </c>
      <c r="D160" s="293"/>
      <c r="E160" s="293"/>
      <c r="F160" s="346" t="s">
        <v>1614</v>
      </c>
      <c r="G160" s="293"/>
      <c r="H160" s="345" t="s">
        <v>1679</v>
      </c>
      <c r="I160" s="345" t="s">
        <v>1649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1680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1608</v>
      </c>
      <c r="D166" s="308"/>
      <c r="E166" s="308"/>
      <c r="F166" s="308" t="s">
        <v>1609</v>
      </c>
      <c r="G166" s="350"/>
      <c r="H166" s="351" t="s">
        <v>54</v>
      </c>
      <c r="I166" s="351" t="s">
        <v>57</v>
      </c>
      <c r="J166" s="308" t="s">
        <v>1610</v>
      </c>
      <c r="K166" s="285"/>
    </row>
    <row r="167" s="1" customFormat="1" ht="17.25" customHeight="1">
      <c r="B167" s="286"/>
      <c r="C167" s="310" t="s">
        <v>1611</v>
      </c>
      <c r="D167" s="310"/>
      <c r="E167" s="310"/>
      <c r="F167" s="311" t="s">
        <v>1612</v>
      </c>
      <c r="G167" s="352"/>
      <c r="H167" s="353"/>
      <c r="I167" s="353"/>
      <c r="J167" s="310" t="s">
        <v>1613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1617</v>
      </c>
      <c r="D169" s="293"/>
      <c r="E169" s="293"/>
      <c r="F169" s="316" t="s">
        <v>1614</v>
      </c>
      <c r="G169" s="293"/>
      <c r="H169" s="293" t="s">
        <v>1654</v>
      </c>
      <c r="I169" s="293" t="s">
        <v>1616</v>
      </c>
      <c r="J169" s="293">
        <v>120</v>
      </c>
      <c r="K169" s="341"/>
    </row>
    <row r="170" s="1" customFormat="1" ht="15" customHeight="1">
      <c r="B170" s="318"/>
      <c r="C170" s="293" t="s">
        <v>1663</v>
      </c>
      <c r="D170" s="293"/>
      <c r="E170" s="293"/>
      <c r="F170" s="316" t="s">
        <v>1614</v>
      </c>
      <c r="G170" s="293"/>
      <c r="H170" s="293" t="s">
        <v>1664</v>
      </c>
      <c r="I170" s="293" t="s">
        <v>1616</v>
      </c>
      <c r="J170" s="293" t="s">
        <v>1665</v>
      </c>
      <c r="K170" s="341"/>
    </row>
    <row r="171" s="1" customFormat="1" ht="15" customHeight="1">
      <c r="B171" s="318"/>
      <c r="C171" s="293" t="s">
        <v>1562</v>
      </c>
      <c r="D171" s="293"/>
      <c r="E171" s="293"/>
      <c r="F171" s="316" t="s">
        <v>1614</v>
      </c>
      <c r="G171" s="293"/>
      <c r="H171" s="293" t="s">
        <v>1681</v>
      </c>
      <c r="I171" s="293" t="s">
        <v>1616</v>
      </c>
      <c r="J171" s="293" t="s">
        <v>1665</v>
      </c>
      <c r="K171" s="341"/>
    </row>
    <row r="172" s="1" customFormat="1" ht="15" customHeight="1">
      <c r="B172" s="318"/>
      <c r="C172" s="293" t="s">
        <v>1619</v>
      </c>
      <c r="D172" s="293"/>
      <c r="E172" s="293"/>
      <c r="F172" s="316" t="s">
        <v>1620</v>
      </c>
      <c r="G172" s="293"/>
      <c r="H172" s="293" t="s">
        <v>1681</v>
      </c>
      <c r="I172" s="293" t="s">
        <v>1616</v>
      </c>
      <c r="J172" s="293">
        <v>50</v>
      </c>
      <c r="K172" s="341"/>
    </row>
    <row r="173" s="1" customFormat="1" ht="15" customHeight="1">
      <c r="B173" s="318"/>
      <c r="C173" s="293" t="s">
        <v>1622</v>
      </c>
      <c r="D173" s="293"/>
      <c r="E173" s="293"/>
      <c r="F173" s="316" t="s">
        <v>1614</v>
      </c>
      <c r="G173" s="293"/>
      <c r="H173" s="293" t="s">
        <v>1681</v>
      </c>
      <c r="I173" s="293" t="s">
        <v>1624</v>
      </c>
      <c r="J173" s="293"/>
      <c r="K173" s="341"/>
    </row>
    <row r="174" s="1" customFormat="1" ht="15" customHeight="1">
      <c r="B174" s="318"/>
      <c r="C174" s="293" t="s">
        <v>1633</v>
      </c>
      <c r="D174" s="293"/>
      <c r="E174" s="293"/>
      <c r="F174" s="316" t="s">
        <v>1620</v>
      </c>
      <c r="G174" s="293"/>
      <c r="H174" s="293" t="s">
        <v>1681</v>
      </c>
      <c r="I174" s="293" t="s">
        <v>1616</v>
      </c>
      <c r="J174" s="293">
        <v>50</v>
      </c>
      <c r="K174" s="341"/>
    </row>
    <row r="175" s="1" customFormat="1" ht="15" customHeight="1">
      <c r="B175" s="318"/>
      <c r="C175" s="293" t="s">
        <v>1641</v>
      </c>
      <c r="D175" s="293"/>
      <c r="E175" s="293"/>
      <c r="F175" s="316" t="s">
        <v>1620</v>
      </c>
      <c r="G175" s="293"/>
      <c r="H175" s="293" t="s">
        <v>1681</v>
      </c>
      <c r="I175" s="293" t="s">
        <v>1616</v>
      </c>
      <c r="J175" s="293">
        <v>50</v>
      </c>
      <c r="K175" s="341"/>
    </row>
    <row r="176" s="1" customFormat="1" ht="15" customHeight="1">
      <c r="B176" s="318"/>
      <c r="C176" s="293" t="s">
        <v>1639</v>
      </c>
      <c r="D176" s="293"/>
      <c r="E176" s="293"/>
      <c r="F176" s="316" t="s">
        <v>1620</v>
      </c>
      <c r="G176" s="293"/>
      <c r="H176" s="293" t="s">
        <v>1681</v>
      </c>
      <c r="I176" s="293" t="s">
        <v>1616</v>
      </c>
      <c r="J176" s="293">
        <v>50</v>
      </c>
      <c r="K176" s="341"/>
    </row>
    <row r="177" s="1" customFormat="1" ht="15" customHeight="1">
      <c r="B177" s="318"/>
      <c r="C177" s="293" t="s">
        <v>127</v>
      </c>
      <c r="D177" s="293"/>
      <c r="E177" s="293"/>
      <c r="F177" s="316" t="s">
        <v>1614</v>
      </c>
      <c r="G177" s="293"/>
      <c r="H177" s="293" t="s">
        <v>1682</v>
      </c>
      <c r="I177" s="293" t="s">
        <v>1683</v>
      </c>
      <c r="J177" s="293"/>
      <c r="K177" s="341"/>
    </row>
    <row r="178" s="1" customFormat="1" ht="15" customHeight="1">
      <c r="B178" s="318"/>
      <c r="C178" s="293" t="s">
        <v>57</v>
      </c>
      <c r="D178" s="293"/>
      <c r="E178" s="293"/>
      <c r="F178" s="316" t="s">
        <v>1614</v>
      </c>
      <c r="G178" s="293"/>
      <c r="H178" s="293" t="s">
        <v>1684</v>
      </c>
      <c r="I178" s="293" t="s">
        <v>1685</v>
      </c>
      <c r="J178" s="293">
        <v>1</v>
      </c>
      <c r="K178" s="341"/>
    </row>
    <row r="179" s="1" customFormat="1" ht="15" customHeight="1">
      <c r="B179" s="318"/>
      <c r="C179" s="293" t="s">
        <v>53</v>
      </c>
      <c r="D179" s="293"/>
      <c r="E179" s="293"/>
      <c r="F179" s="316" t="s">
        <v>1614</v>
      </c>
      <c r="G179" s="293"/>
      <c r="H179" s="293" t="s">
        <v>1686</v>
      </c>
      <c r="I179" s="293" t="s">
        <v>1616</v>
      </c>
      <c r="J179" s="293">
        <v>20</v>
      </c>
      <c r="K179" s="341"/>
    </row>
    <row r="180" s="1" customFormat="1" ht="15" customHeight="1">
      <c r="B180" s="318"/>
      <c r="C180" s="293" t="s">
        <v>54</v>
      </c>
      <c r="D180" s="293"/>
      <c r="E180" s="293"/>
      <c r="F180" s="316" t="s">
        <v>1614</v>
      </c>
      <c r="G180" s="293"/>
      <c r="H180" s="293" t="s">
        <v>1687</v>
      </c>
      <c r="I180" s="293" t="s">
        <v>1616</v>
      </c>
      <c r="J180" s="293">
        <v>255</v>
      </c>
      <c r="K180" s="341"/>
    </row>
    <row r="181" s="1" customFormat="1" ht="15" customHeight="1">
      <c r="B181" s="318"/>
      <c r="C181" s="293" t="s">
        <v>128</v>
      </c>
      <c r="D181" s="293"/>
      <c r="E181" s="293"/>
      <c r="F181" s="316" t="s">
        <v>1614</v>
      </c>
      <c r="G181" s="293"/>
      <c r="H181" s="293" t="s">
        <v>1578</v>
      </c>
      <c r="I181" s="293" t="s">
        <v>1616</v>
      </c>
      <c r="J181" s="293">
        <v>10</v>
      </c>
      <c r="K181" s="341"/>
    </row>
    <row r="182" s="1" customFormat="1" ht="15" customHeight="1">
      <c r="B182" s="318"/>
      <c r="C182" s="293" t="s">
        <v>129</v>
      </c>
      <c r="D182" s="293"/>
      <c r="E182" s="293"/>
      <c r="F182" s="316" t="s">
        <v>1614</v>
      </c>
      <c r="G182" s="293"/>
      <c r="H182" s="293" t="s">
        <v>1688</v>
      </c>
      <c r="I182" s="293" t="s">
        <v>1649</v>
      </c>
      <c r="J182" s="293"/>
      <c r="K182" s="341"/>
    </row>
    <row r="183" s="1" customFormat="1" ht="15" customHeight="1">
      <c r="B183" s="318"/>
      <c r="C183" s="293" t="s">
        <v>1689</v>
      </c>
      <c r="D183" s="293"/>
      <c r="E183" s="293"/>
      <c r="F183" s="316" t="s">
        <v>1614</v>
      </c>
      <c r="G183" s="293"/>
      <c r="H183" s="293" t="s">
        <v>1690</v>
      </c>
      <c r="I183" s="293" t="s">
        <v>1649</v>
      </c>
      <c r="J183" s="293"/>
      <c r="K183" s="341"/>
    </row>
    <row r="184" s="1" customFormat="1" ht="15" customHeight="1">
      <c r="B184" s="318"/>
      <c r="C184" s="293" t="s">
        <v>1678</v>
      </c>
      <c r="D184" s="293"/>
      <c r="E184" s="293"/>
      <c r="F184" s="316" t="s">
        <v>1614</v>
      </c>
      <c r="G184" s="293"/>
      <c r="H184" s="293" t="s">
        <v>1691</v>
      </c>
      <c r="I184" s="293" t="s">
        <v>1649</v>
      </c>
      <c r="J184" s="293"/>
      <c r="K184" s="341"/>
    </row>
    <row r="185" s="1" customFormat="1" ht="15" customHeight="1">
      <c r="B185" s="318"/>
      <c r="C185" s="293" t="s">
        <v>131</v>
      </c>
      <c r="D185" s="293"/>
      <c r="E185" s="293"/>
      <c r="F185" s="316" t="s">
        <v>1620</v>
      </c>
      <c r="G185" s="293"/>
      <c r="H185" s="293" t="s">
        <v>1692</v>
      </c>
      <c r="I185" s="293" t="s">
        <v>1616</v>
      </c>
      <c r="J185" s="293">
        <v>50</v>
      </c>
      <c r="K185" s="341"/>
    </row>
    <row r="186" s="1" customFormat="1" ht="15" customHeight="1">
      <c r="B186" s="318"/>
      <c r="C186" s="293" t="s">
        <v>1693</v>
      </c>
      <c r="D186" s="293"/>
      <c r="E186" s="293"/>
      <c r="F186" s="316" t="s">
        <v>1620</v>
      </c>
      <c r="G186" s="293"/>
      <c r="H186" s="293" t="s">
        <v>1694</v>
      </c>
      <c r="I186" s="293" t="s">
        <v>1695</v>
      </c>
      <c r="J186" s="293"/>
      <c r="K186" s="341"/>
    </row>
    <row r="187" s="1" customFormat="1" ht="15" customHeight="1">
      <c r="B187" s="318"/>
      <c r="C187" s="293" t="s">
        <v>1696</v>
      </c>
      <c r="D187" s="293"/>
      <c r="E187" s="293"/>
      <c r="F187" s="316" t="s">
        <v>1620</v>
      </c>
      <c r="G187" s="293"/>
      <c r="H187" s="293" t="s">
        <v>1697</v>
      </c>
      <c r="I187" s="293" t="s">
        <v>1695</v>
      </c>
      <c r="J187" s="293"/>
      <c r="K187" s="341"/>
    </row>
    <row r="188" s="1" customFormat="1" ht="15" customHeight="1">
      <c r="B188" s="318"/>
      <c r="C188" s="293" t="s">
        <v>1698</v>
      </c>
      <c r="D188" s="293"/>
      <c r="E188" s="293"/>
      <c r="F188" s="316" t="s">
        <v>1620</v>
      </c>
      <c r="G188" s="293"/>
      <c r="H188" s="293" t="s">
        <v>1699</v>
      </c>
      <c r="I188" s="293" t="s">
        <v>1695</v>
      </c>
      <c r="J188" s="293"/>
      <c r="K188" s="341"/>
    </row>
    <row r="189" s="1" customFormat="1" ht="15" customHeight="1">
      <c r="B189" s="318"/>
      <c r="C189" s="354" t="s">
        <v>1700</v>
      </c>
      <c r="D189" s="293"/>
      <c r="E189" s="293"/>
      <c r="F189" s="316" t="s">
        <v>1620</v>
      </c>
      <c r="G189" s="293"/>
      <c r="H189" s="293" t="s">
        <v>1701</v>
      </c>
      <c r="I189" s="293" t="s">
        <v>1702</v>
      </c>
      <c r="J189" s="355" t="s">
        <v>1703</v>
      </c>
      <c r="K189" s="341"/>
    </row>
    <row r="190" s="17" customFormat="1" ht="15" customHeight="1">
      <c r="B190" s="356"/>
      <c r="C190" s="357" t="s">
        <v>1704</v>
      </c>
      <c r="D190" s="358"/>
      <c r="E190" s="358"/>
      <c r="F190" s="359" t="s">
        <v>1620</v>
      </c>
      <c r="G190" s="358"/>
      <c r="H190" s="358" t="s">
        <v>1705</v>
      </c>
      <c r="I190" s="358" t="s">
        <v>1702</v>
      </c>
      <c r="J190" s="360" t="s">
        <v>1703</v>
      </c>
      <c r="K190" s="361"/>
    </row>
    <row r="191" s="1" customFormat="1" ht="15" customHeight="1">
      <c r="B191" s="318"/>
      <c r="C191" s="354" t="s">
        <v>42</v>
      </c>
      <c r="D191" s="293"/>
      <c r="E191" s="293"/>
      <c r="F191" s="316" t="s">
        <v>1614</v>
      </c>
      <c r="G191" s="293"/>
      <c r="H191" s="290" t="s">
        <v>1706</v>
      </c>
      <c r="I191" s="293" t="s">
        <v>1707</v>
      </c>
      <c r="J191" s="293"/>
      <c r="K191" s="341"/>
    </row>
    <row r="192" s="1" customFormat="1" ht="15" customHeight="1">
      <c r="B192" s="318"/>
      <c r="C192" s="354" t="s">
        <v>1708</v>
      </c>
      <c r="D192" s="293"/>
      <c r="E192" s="293"/>
      <c r="F192" s="316" t="s">
        <v>1614</v>
      </c>
      <c r="G192" s="293"/>
      <c r="H192" s="293" t="s">
        <v>1709</v>
      </c>
      <c r="I192" s="293" t="s">
        <v>1649</v>
      </c>
      <c r="J192" s="293"/>
      <c r="K192" s="341"/>
    </row>
    <row r="193" s="1" customFormat="1" ht="15" customHeight="1">
      <c r="B193" s="318"/>
      <c r="C193" s="354" t="s">
        <v>1710</v>
      </c>
      <c r="D193" s="293"/>
      <c r="E193" s="293"/>
      <c r="F193" s="316" t="s">
        <v>1614</v>
      </c>
      <c r="G193" s="293"/>
      <c r="H193" s="293" t="s">
        <v>1711</v>
      </c>
      <c r="I193" s="293" t="s">
        <v>1649</v>
      </c>
      <c r="J193" s="293"/>
      <c r="K193" s="341"/>
    </row>
    <row r="194" s="1" customFormat="1" ht="15" customHeight="1">
      <c r="B194" s="318"/>
      <c r="C194" s="354" t="s">
        <v>1712</v>
      </c>
      <c r="D194" s="293"/>
      <c r="E194" s="293"/>
      <c r="F194" s="316" t="s">
        <v>1620</v>
      </c>
      <c r="G194" s="293"/>
      <c r="H194" s="293" t="s">
        <v>1713</v>
      </c>
      <c r="I194" s="293" t="s">
        <v>1649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1714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1715</v>
      </c>
      <c r="D201" s="363"/>
      <c r="E201" s="363"/>
      <c r="F201" s="363" t="s">
        <v>1716</v>
      </c>
      <c r="G201" s="364"/>
      <c r="H201" s="363" t="s">
        <v>1717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1707</v>
      </c>
      <c r="D203" s="293"/>
      <c r="E203" s="293"/>
      <c r="F203" s="316" t="s">
        <v>43</v>
      </c>
      <c r="G203" s="293"/>
      <c r="H203" s="293" t="s">
        <v>1718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44</v>
      </c>
      <c r="G204" s="293"/>
      <c r="H204" s="293" t="s">
        <v>1719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47</v>
      </c>
      <c r="G205" s="293"/>
      <c r="H205" s="293" t="s">
        <v>1720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1721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46</v>
      </c>
      <c r="G207" s="293"/>
      <c r="H207" s="293" t="s">
        <v>1722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1661</v>
      </c>
      <c r="D209" s="293"/>
      <c r="E209" s="293"/>
      <c r="F209" s="316" t="s">
        <v>79</v>
      </c>
      <c r="G209" s="293"/>
      <c r="H209" s="293" t="s">
        <v>1723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1556</v>
      </c>
      <c r="G210" s="293"/>
      <c r="H210" s="293" t="s">
        <v>1557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1554</v>
      </c>
      <c r="G211" s="293"/>
      <c r="H211" s="293" t="s">
        <v>1724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1558</v>
      </c>
      <c r="G212" s="354"/>
      <c r="H212" s="345" t="s">
        <v>1559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1560</v>
      </c>
      <c r="G213" s="354"/>
      <c r="H213" s="345" t="s">
        <v>1537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1685</v>
      </c>
      <c r="D215" s="293"/>
      <c r="E215" s="293"/>
      <c r="F215" s="316">
        <v>1</v>
      </c>
      <c r="G215" s="354"/>
      <c r="H215" s="345" t="s">
        <v>1725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1726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1727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1728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Fraš</dc:creator>
  <cp:lastModifiedBy>Petr Fraš</cp:lastModifiedBy>
  <dcterms:created xsi:type="dcterms:W3CDTF">2024-05-03T08:20:24Z</dcterms:created>
  <dcterms:modified xsi:type="dcterms:W3CDTF">2024-05-03T08:20:38Z</dcterms:modified>
</cp:coreProperties>
</file>